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lwelzijnsverbond-my.sharepoint.com/personal/steven_delooze_vlaamswelzijnsverbond_be/Documents/Bestanden Connect and Work/Medewerker/2025 Steven/Barema's/PC 331 KO/"/>
    </mc:Choice>
  </mc:AlternateContent>
  <xr:revisionPtr revIDLastSave="14" documentId="8_{F6BAC855-CC2A-4DBC-BA9B-538B7B56D77A}" xr6:coauthVersionLast="47" xr6:coauthVersionMax="47" xr10:uidLastSave="{32AA4404-DAEE-431E-B6C2-0B11B4B230CC}"/>
  <bookViews>
    <workbookView xWindow="-96" yWindow="-96" windowWidth="23232" windowHeight="12432" xr2:uid="{00000000-000D-0000-FFFF-FFFF00000000}"/>
  </bookViews>
  <sheets>
    <sheet name="Blad1" sheetId="1" r:id="rId1"/>
    <sheet name="Blad2" sheetId="2" r:id="rId2"/>
    <sheet name="Blad3" sheetId="3" r:id="rId3"/>
    <sheet name="Blad4" sheetId="4" r:id="rId4"/>
    <sheet name="Blad5" sheetId="5" r:id="rId5"/>
    <sheet name="Blad6" sheetId="6" r:id="rId6"/>
    <sheet name="Blad7" sheetId="7" r:id="rId7"/>
    <sheet name="Blad8" sheetId="8" r:id="rId8"/>
    <sheet name="Blad9" sheetId="9" r:id="rId9"/>
    <sheet name="Blad10" sheetId="10" r:id="rId10"/>
    <sheet name="Blad11" sheetId="11" r:id="rId11"/>
    <sheet name="Blad12" sheetId="12" r:id="rId12"/>
    <sheet name="Blad13" sheetId="13" r:id="rId13"/>
    <sheet name="Blad14" sheetId="14" r:id="rId14"/>
    <sheet name="Blad15" sheetId="15" r:id="rId15"/>
    <sheet name="Blad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1" l="1"/>
  <c r="D6" i="1"/>
  <c r="C6" i="1" s="1"/>
  <c r="L6" i="1" s="1"/>
  <c r="E6" i="1" l="1"/>
  <c r="M6" i="1" s="1"/>
  <c r="E107" i="1" l="1"/>
  <c r="M107" i="1" s="1"/>
  <c r="E106" i="1"/>
  <c r="M106" i="1" s="1"/>
  <c r="E105" i="1"/>
  <c r="M105" i="1" s="1"/>
  <c r="E104" i="1"/>
  <c r="M104" i="1" s="1"/>
  <c r="E103" i="1"/>
  <c r="M103" i="1" s="1"/>
  <c r="E102" i="1"/>
  <c r="M102" i="1" s="1"/>
  <c r="E101" i="1"/>
  <c r="M101" i="1" s="1"/>
  <c r="E100" i="1"/>
  <c r="M100" i="1" s="1"/>
  <c r="E99" i="1"/>
  <c r="M99" i="1" s="1"/>
  <c r="E98" i="1"/>
  <c r="M98" i="1" s="1"/>
  <c r="E97" i="1"/>
  <c r="M97" i="1" s="1"/>
  <c r="E96" i="1"/>
  <c r="M96" i="1" s="1"/>
  <c r="E95" i="1"/>
  <c r="M95" i="1" s="1"/>
  <c r="E94" i="1"/>
  <c r="M94" i="1" s="1"/>
  <c r="E93" i="1"/>
  <c r="M93" i="1" s="1"/>
  <c r="E92" i="1"/>
  <c r="M92" i="1" s="1"/>
  <c r="E91" i="1"/>
  <c r="M91" i="1" s="1"/>
  <c r="E90" i="1"/>
  <c r="M90" i="1" s="1"/>
  <c r="E89" i="1"/>
  <c r="M89" i="1" s="1"/>
  <c r="E88" i="1"/>
  <c r="M88" i="1" s="1"/>
  <c r="E87" i="1"/>
  <c r="M87" i="1" s="1"/>
  <c r="E86" i="1"/>
  <c r="M86" i="1" s="1"/>
  <c r="E85" i="1"/>
  <c r="M85" i="1" s="1"/>
  <c r="E84" i="1"/>
  <c r="M84" i="1" s="1"/>
  <c r="E81" i="1"/>
  <c r="M81" i="1" s="1"/>
  <c r="E80" i="1"/>
  <c r="M80" i="1" s="1"/>
  <c r="E79" i="1"/>
  <c r="M79" i="1" s="1"/>
  <c r="E78" i="1"/>
  <c r="M78" i="1" s="1"/>
  <c r="E77" i="1"/>
  <c r="M77" i="1" s="1"/>
  <c r="E76" i="1"/>
  <c r="M76" i="1" s="1"/>
  <c r="E75" i="1"/>
  <c r="M75" i="1" s="1"/>
  <c r="E74" i="1"/>
  <c r="M74" i="1" s="1"/>
  <c r="E73" i="1"/>
  <c r="M73" i="1" s="1"/>
  <c r="E72" i="1"/>
  <c r="M72" i="1" s="1"/>
  <c r="E71" i="1"/>
  <c r="M71" i="1" s="1"/>
  <c r="E70" i="1"/>
  <c r="M70" i="1" s="1"/>
  <c r="E69" i="1"/>
  <c r="M69" i="1" s="1"/>
  <c r="E68" i="1"/>
  <c r="M68" i="1" s="1"/>
  <c r="E67" i="1"/>
  <c r="M67" i="1" s="1"/>
  <c r="E66" i="1"/>
  <c r="M66" i="1" s="1"/>
  <c r="E65" i="1"/>
  <c r="M65" i="1" s="1"/>
  <c r="E64" i="1"/>
  <c r="M64" i="1" s="1"/>
  <c r="E63" i="1"/>
  <c r="M63" i="1" s="1"/>
  <c r="E62" i="1"/>
  <c r="M62" i="1" s="1"/>
  <c r="E61" i="1"/>
  <c r="M61" i="1" s="1"/>
  <c r="E60" i="1"/>
  <c r="M60" i="1" s="1"/>
  <c r="E59" i="1"/>
  <c r="M59" i="1" s="1"/>
  <c r="E58" i="1"/>
  <c r="M58" i="1" s="1"/>
  <c r="E55" i="1"/>
  <c r="M55" i="1" s="1"/>
  <c r="E54" i="1"/>
  <c r="M54" i="1" s="1"/>
  <c r="E53" i="1"/>
  <c r="M53" i="1" s="1"/>
  <c r="E52" i="1"/>
  <c r="M52" i="1" s="1"/>
  <c r="E51" i="1"/>
  <c r="M51" i="1" s="1"/>
  <c r="E50" i="1"/>
  <c r="M50" i="1" s="1"/>
  <c r="E49" i="1"/>
  <c r="M49" i="1" s="1"/>
  <c r="E48" i="1"/>
  <c r="M48" i="1" s="1"/>
  <c r="E47" i="1"/>
  <c r="M47" i="1" s="1"/>
  <c r="E46" i="1"/>
  <c r="M46" i="1" s="1"/>
  <c r="E45" i="1"/>
  <c r="M45" i="1" s="1"/>
  <c r="E44" i="1"/>
  <c r="M44" i="1" s="1"/>
  <c r="E43" i="1"/>
  <c r="M43" i="1" s="1"/>
  <c r="E42" i="1"/>
  <c r="M42" i="1" s="1"/>
  <c r="E41" i="1"/>
  <c r="M41" i="1" s="1"/>
  <c r="E40" i="1"/>
  <c r="M40" i="1" s="1"/>
  <c r="E39" i="1"/>
  <c r="M39" i="1" s="1"/>
  <c r="E38" i="1"/>
  <c r="M38" i="1" s="1"/>
  <c r="E37" i="1"/>
  <c r="M37" i="1" s="1"/>
  <c r="E36" i="1"/>
  <c r="M36" i="1" s="1"/>
  <c r="E35" i="1"/>
  <c r="M35" i="1" s="1"/>
  <c r="E34" i="1"/>
  <c r="M34" i="1" s="1"/>
  <c r="E33" i="1"/>
  <c r="M33" i="1" s="1"/>
  <c r="E32" i="1"/>
  <c r="M32" i="1" s="1"/>
  <c r="E29" i="1"/>
  <c r="M29" i="1" s="1"/>
  <c r="E28" i="1"/>
  <c r="M28" i="1" s="1"/>
  <c r="E27" i="1"/>
  <c r="M27" i="1" s="1"/>
  <c r="E26" i="1"/>
  <c r="M26" i="1" s="1"/>
  <c r="E25" i="1"/>
  <c r="M25" i="1" s="1"/>
  <c r="E24" i="1"/>
  <c r="M24" i="1" s="1"/>
  <c r="E23" i="1"/>
  <c r="M23" i="1" s="1"/>
  <c r="E22" i="1"/>
  <c r="M22" i="1" s="1"/>
  <c r="E21" i="1"/>
  <c r="M21" i="1" s="1"/>
  <c r="E20" i="1"/>
  <c r="M20" i="1" s="1"/>
  <c r="E19" i="1"/>
  <c r="M19" i="1" s="1"/>
  <c r="E18" i="1"/>
  <c r="M18" i="1" s="1"/>
  <c r="E17" i="1"/>
  <c r="M17" i="1" s="1"/>
  <c r="E16" i="1"/>
  <c r="M16" i="1" s="1"/>
  <c r="E15" i="1"/>
  <c r="M15" i="1" s="1"/>
  <c r="E14" i="1"/>
  <c r="M14" i="1" s="1"/>
  <c r="E13" i="1"/>
  <c r="M13" i="1" s="1"/>
  <c r="E12" i="1"/>
  <c r="M12" i="1" s="1"/>
  <c r="E11" i="1"/>
  <c r="M11" i="1" s="1"/>
  <c r="E10" i="1"/>
  <c r="M10" i="1" s="1"/>
  <c r="E9" i="1"/>
  <c r="M9" i="1" s="1"/>
  <c r="E8" i="1"/>
  <c r="M8" i="1" s="1"/>
  <c r="E7" i="1"/>
  <c r="M7" i="1" s="1"/>
  <c r="D53" i="1" l="1"/>
  <c r="C53" i="1" s="1"/>
  <c r="L53" i="1" s="1"/>
  <c r="D25" i="1"/>
  <c r="D106" i="1" l="1"/>
  <c r="F106" i="1"/>
  <c r="D80" i="1"/>
  <c r="F80" i="1"/>
  <c r="F54" i="1"/>
  <c r="D54" i="1"/>
  <c r="D29" i="1"/>
  <c r="C29" i="1" s="1"/>
  <c r="L29" i="1" s="1"/>
  <c r="D28" i="1"/>
  <c r="F28" i="1"/>
  <c r="H28" i="1" l="1"/>
  <c r="J28" i="1" s="1"/>
  <c r="H106" i="1"/>
  <c r="J106" i="1" s="1"/>
  <c r="H54" i="1"/>
  <c r="H80" i="1"/>
  <c r="J80" i="1" s="1"/>
  <c r="C54" i="1"/>
  <c r="C106" i="1"/>
  <c r="C80" i="1"/>
  <c r="C28" i="1"/>
  <c r="G28" i="1" l="1"/>
  <c r="I28" i="1" s="1"/>
  <c r="L28" i="1"/>
  <c r="G80" i="1"/>
  <c r="I80" i="1" s="1"/>
  <c r="L80" i="1"/>
  <c r="G106" i="1"/>
  <c r="I106" i="1" s="1"/>
  <c r="L106" i="1"/>
  <c r="G54" i="1"/>
  <c r="I54" i="1" s="1"/>
  <c r="L54" i="1"/>
  <c r="J54" i="1"/>
  <c r="F107" i="1"/>
  <c r="D107" i="1"/>
  <c r="F81" i="1"/>
  <c r="D81" i="1"/>
  <c r="F55" i="1"/>
  <c r="D55" i="1"/>
  <c r="F29" i="1"/>
  <c r="H29" i="1" s="1"/>
  <c r="G29" i="1"/>
  <c r="H107" i="1" l="1"/>
  <c r="J107" i="1" s="1"/>
  <c r="H81" i="1"/>
  <c r="J81" i="1" s="1"/>
  <c r="H55" i="1"/>
  <c r="J55" i="1" s="1"/>
  <c r="C107" i="1"/>
  <c r="C81" i="1"/>
  <c r="C55" i="1"/>
  <c r="I29" i="1"/>
  <c r="J29" i="1"/>
  <c r="D105" i="1"/>
  <c r="F105" i="1"/>
  <c r="D79" i="1"/>
  <c r="F79" i="1"/>
  <c r="F53" i="1"/>
  <c r="H53" i="1" s="1"/>
  <c r="D27" i="1"/>
  <c r="F27" i="1"/>
  <c r="D85" i="1"/>
  <c r="F85" i="1"/>
  <c r="D86" i="1"/>
  <c r="F86" i="1"/>
  <c r="D87" i="1"/>
  <c r="F87" i="1"/>
  <c r="D88" i="1"/>
  <c r="F88" i="1"/>
  <c r="D89" i="1"/>
  <c r="F89" i="1"/>
  <c r="D90" i="1"/>
  <c r="F90" i="1"/>
  <c r="D91" i="1"/>
  <c r="C91" i="1" s="1"/>
  <c r="F91" i="1"/>
  <c r="D92" i="1"/>
  <c r="F92" i="1"/>
  <c r="D93" i="1"/>
  <c r="F93" i="1"/>
  <c r="D94" i="1"/>
  <c r="F94" i="1"/>
  <c r="D95" i="1"/>
  <c r="F95" i="1"/>
  <c r="D96" i="1"/>
  <c r="F96" i="1"/>
  <c r="D97" i="1"/>
  <c r="F97" i="1"/>
  <c r="D98" i="1"/>
  <c r="F98" i="1"/>
  <c r="D99" i="1"/>
  <c r="F99" i="1"/>
  <c r="D100" i="1"/>
  <c r="F100" i="1"/>
  <c r="D101" i="1"/>
  <c r="F101" i="1"/>
  <c r="D102" i="1"/>
  <c r="F102" i="1"/>
  <c r="D103" i="1"/>
  <c r="F103" i="1"/>
  <c r="D104" i="1"/>
  <c r="F104" i="1"/>
  <c r="D84" i="1"/>
  <c r="F84" i="1"/>
  <c r="D59" i="1"/>
  <c r="F59" i="1"/>
  <c r="D60" i="1"/>
  <c r="F60" i="1"/>
  <c r="D61" i="1"/>
  <c r="F61" i="1"/>
  <c r="D62" i="1"/>
  <c r="F62" i="1"/>
  <c r="D63" i="1"/>
  <c r="F63" i="1"/>
  <c r="D64" i="1"/>
  <c r="F64" i="1"/>
  <c r="D65" i="1"/>
  <c r="F65" i="1"/>
  <c r="D66" i="1"/>
  <c r="F66" i="1"/>
  <c r="D67" i="1"/>
  <c r="F67" i="1"/>
  <c r="D68" i="1"/>
  <c r="F68" i="1"/>
  <c r="D69" i="1"/>
  <c r="F69" i="1"/>
  <c r="D70" i="1"/>
  <c r="F70" i="1"/>
  <c r="D71" i="1"/>
  <c r="F71" i="1"/>
  <c r="D72" i="1"/>
  <c r="F72" i="1"/>
  <c r="D73" i="1"/>
  <c r="F73" i="1"/>
  <c r="D74" i="1"/>
  <c r="F74" i="1"/>
  <c r="D75" i="1"/>
  <c r="D76" i="1"/>
  <c r="D77" i="1"/>
  <c r="D78" i="1"/>
  <c r="D58" i="1"/>
  <c r="F58" i="1"/>
  <c r="D33" i="1"/>
  <c r="F33" i="1"/>
  <c r="D34" i="1"/>
  <c r="F34" i="1"/>
  <c r="D35" i="1"/>
  <c r="F35" i="1"/>
  <c r="D36" i="1"/>
  <c r="F36" i="1"/>
  <c r="D37" i="1"/>
  <c r="F37" i="1"/>
  <c r="D38" i="1"/>
  <c r="F38" i="1"/>
  <c r="D39" i="1"/>
  <c r="F39" i="1"/>
  <c r="D40" i="1"/>
  <c r="F40" i="1"/>
  <c r="D41" i="1"/>
  <c r="D42" i="1"/>
  <c r="D43" i="1"/>
  <c r="D44" i="1"/>
  <c r="D45" i="1"/>
  <c r="D46" i="1"/>
  <c r="D47" i="1"/>
  <c r="D48" i="1"/>
  <c r="D49" i="1"/>
  <c r="D50" i="1"/>
  <c r="D51" i="1"/>
  <c r="D52" i="1"/>
  <c r="D32" i="1"/>
  <c r="F32" i="1"/>
  <c r="D7" i="1"/>
  <c r="C7" i="1" s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6" i="1"/>
  <c r="F77" i="1"/>
  <c r="F78" i="1"/>
  <c r="F51" i="1"/>
  <c r="F52" i="1"/>
  <c r="F26" i="1"/>
  <c r="F25" i="1"/>
  <c r="H25" i="1" s="1"/>
  <c r="F76" i="1"/>
  <c r="H76" i="1" s="1"/>
  <c r="F75" i="1"/>
  <c r="F50" i="1"/>
  <c r="F49" i="1"/>
  <c r="F48" i="1"/>
  <c r="F47" i="1"/>
  <c r="F46" i="1"/>
  <c r="F45" i="1"/>
  <c r="F44" i="1"/>
  <c r="F43" i="1"/>
  <c r="F42" i="1"/>
  <c r="H42" i="1" s="1"/>
  <c r="F41" i="1"/>
  <c r="F24" i="1"/>
  <c r="F23" i="1"/>
  <c r="F22" i="1"/>
  <c r="H22" i="1" s="1"/>
  <c r="F21" i="1"/>
  <c r="F20" i="1"/>
  <c r="F19" i="1"/>
  <c r="F18" i="1"/>
  <c r="F17" i="1"/>
  <c r="F16" i="1"/>
  <c r="F15" i="1"/>
  <c r="F14" i="1"/>
  <c r="F13" i="1"/>
  <c r="F12" i="1"/>
  <c r="F11" i="1"/>
  <c r="F10" i="1"/>
  <c r="H10" i="1" s="1"/>
  <c r="F9" i="1"/>
  <c r="F8" i="1"/>
  <c r="F7" i="1"/>
  <c r="F6" i="1"/>
  <c r="H6" i="1" s="1"/>
  <c r="H13" i="1" l="1"/>
  <c r="J13" i="1" s="1"/>
  <c r="H45" i="1"/>
  <c r="H7" i="1"/>
  <c r="H16" i="1"/>
  <c r="J16" i="1" s="1"/>
  <c r="H48" i="1"/>
  <c r="J48" i="1" s="1"/>
  <c r="H19" i="1"/>
  <c r="J19" i="1" s="1"/>
  <c r="G81" i="1"/>
  <c r="I81" i="1" s="1"/>
  <c r="L81" i="1"/>
  <c r="G91" i="1"/>
  <c r="L91" i="1"/>
  <c r="G107" i="1"/>
  <c r="I107" i="1" s="1"/>
  <c r="L107" i="1"/>
  <c r="G7" i="1"/>
  <c r="L7" i="1"/>
  <c r="G55" i="1"/>
  <c r="I55" i="1" s="1"/>
  <c r="L55" i="1"/>
  <c r="H51" i="1"/>
  <c r="J51" i="1" s="1"/>
  <c r="H40" i="1"/>
  <c r="J40" i="1" s="1"/>
  <c r="H37" i="1"/>
  <c r="J37" i="1" s="1"/>
  <c r="H34" i="1"/>
  <c r="J34" i="1" s="1"/>
  <c r="H73" i="1"/>
  <c r="J73" i="1" s="1"/>
  <c r="H70" i="1"/>
  <c r="J70" i="1" s="1"/>
  <c r="H67" i="1"/>
  <c r="J67" i="1" s="1"/>
  <c r="H64" i="1"/>
  <c r="J64" i="1" s="1"/>
  <c r="H61" i="1"/>
  <c r="J61" i="1" s="1"/>
  <c r="H84" i="1"/>
  <c r="J84" i="1" s="1"/>
  <c r="H102" i="1"/>
  <c r="J102" i="1" s="1"/>
  <c r="H99" i="1"/>
  <c r="J99" i="1" s="1"/>
  <c r="H96" i="1"/>
  <c r="J96" i="1" s="1"/>
  <c r="H93" i="1"/>
  <c r="J93" i="1" s="1"/>
  <c r="H90" i="1"/>
  <c r="J90" i="1" s="1"/>
  <c r="H87" i="1"/>
  <c r="J87" i="1" s="1"/>
  <c r="H27" i="1"/>
  <c r="J27" i="1" s="1"/>
  <c r="H79" i="1"/>
  <c r="H75" i="1"/>
  <c r="J75" i="1" s="1"/>
  <c r="H9" i="1"/>
  <c r="J9" i="1" s="1"/>
  <c r="H12" i="1"/>
  <c r="J12" i="1" s="1"/>
  <c r="H15" i="1"/>
  <c r="H18" i="1"/>
  <c r="J18" i="1" s="1"/>
  <c r="H21" i="1"/>
  <c r="J21" i="1" s="1"/>
  <c r="H24" i="1"/>
  <c r="H43" i="1"/>
  <c r="J43" i="1" s="1"/>
  <c r="H46" i="1"/>
  <c r="J46" i="1" s="1"/>
  <c r="H49" i="1"/>
  <c r="J49" i="1" s="1"/>
  <c r="H52" i="1"/>
  <c r="J52" i="1" s="1"/>
  <c r="H77" i="1"/>
  <c r="H39" i="1"/>
  <c r="J39" i="1" s="1"/>
  <c r="H36" i="1"/>
  <c r="J36" i="1" s="1"/>
  <c r="H33" i="1"/>
  <c r="J33" i="1" s="1"/>
  <c r="H72" i="1"/>
  <c r="J72" i="1" s="1"/>
  <c r="H69" i="1"/>
  <c r="J69" i="1" s="1"/>
  <c r="H66" i="1"/>
  <c r="J66" i="1" s="1"/>
  <c r="H63" i="1"/>
  <c r="J63" i="1" s="1"/>
  <c r="H60" i="1"/>
  <c r="J60" i="1" s="1"/>
  <c r="H104" i="1"/>
  <c r="J104" i="1" s="1"/>
  <c r="H101" i="1"/>
  <c r="J101" i="1" s="1"/>
  <c r="H98" i="1"/>
  <c r="J98" i="1" s="1"/>
  <c r="H95" i="1"/>
  <c r="J95" i="1" s="1"/>
  <c r="H92" i="1"/>
  <c r="J92" i="1" s="1"/>
  <c r="H89" i="1"/>
  <c r="H86" i="1"/>
  <c r="J86" i="1" s="1"/>
  <c r="H105" i="1"/>
  <c r="J105" i="1" s="1"/>
  <c r="H44" i="1"/>
  <c r="H41" i="1"/>
  <c r="J41" i="1" s="1"/>
  <c r="H47" i="1"/>
  <c r="H50" i="1"/>
  <c r="H8" i="1"/>
  <c r="J8" i="1" s="1"/>
  <c r="H11" i="1"/>
  <c r="J11" i="1" s="1"/>
  <c r="H14" i="1"/>
  <c r="J14" i="1" s="1"/>
  <c r="H17" i="1"/>
  <c r="J17" i="1" s="1"/>
  <c r="H20" i="1"/>
  <c r="J20" i="1" s="1"/>
  <c r="H23" i="1"/>
  <c r="J23" i="1" s="1"/>
  <c r="H26" i="1"/>
  <c r="J26" i="1" s="1"/>
  <c r="H78" i="1"/>
  <c r="J78" i="1" s="1"/>
  <c r="H32" i="1"/>
  <c r="J32" i="1" s="1"/>
  <c r="H38" i="1"/>
  <c r="J38" i="1" s="1"/>
  <c r="H35" i="1"/>
  <c r="H58" i="1"/>
  <c r="J58" i="1" s="1"/>
  <c r="H74" i="1"/>
  <c r="J74" i="1" s="1"/>
  <c r="H71" i="1"/>
  <c r="J71" i="1" s="1"/>
  <c r="H68" i="1"/>
  <c r="J68" i="1" s="1"/>
  <c r="H65" i="1"/>
  <c r="J65" i="1" s="1"/>
  <c r="H62" i="1"/>
  <c r="J62" i="1" s="1"/>
  <c r="H59" i="1"/>
  <c r="J59" i="1" s="1"/>
  <c r="H103" i="1"/>
  <c r="J103" i="1" s="1"/>
  <c r="H100" i="1"/>
  <c r="J100" i="1" s="1"/>
  <c r="H97" i="1"/>
  <c r="H94" i="1"/>
  <c r="J94" i="1" s="1"/>
  <c r="H91" i="1"/>
  <c r="J91" i="1" s="1"/>
  <c r="H88" i="1"/>
  <c r="J88" i="1" s="1"/>
  <c r="H85" i="1"/>
  <c r="J85" i="1" s="1"/>
  <c r="J10" i="1"/>
  <c r="J42" i="1"/>
  <c r="G53" i="1"/>
  <c r="J53" i="1"/>
  <c r="C22" i="1"/>
  <c r="J76" i="1"/>
  <c r="C50" i="1"/>
  <c r="C14" i="1"/>
  <c r="C21" i="1"/>
  <c r="C35" i="1"/>
  <c r="C97" i="1"/>
  <c r="C95" i="1"/>
  <c r="C87" i="1"/>
  <c r="C105" i="1"/>
  <c r="C18" i="1"/>
  <c r="C24" i="1"/>
  <c r="C16" i="1"/>
  <c r="C12" i="1"/>
  <c r="C8" i="1"/>
  <c r="C44" i="1"/>
  <c r="C23" i="1"/>
  <c r="C15" i="1"/>
  <c r="C43" i="1"/>
  <c r="C67" i="1"/>
  <c r="C98" i="1"/>
  <c r="C96" i="1"/>
  <c r="C94" i="1"/>
  <c r="C79" i="1"/>
  <c r="J6" i="1"/>
  <c r="C99" i="1"/>
  <c r="J22" i="1"/>
  <c r="C63" i="1"/>
  <c r="C75" i="1"/>
  <c r="J25" i="1"/>
  <c r="C36" i="1"/>
  <c r="C59" i="1"/>
  <c r="C90" i="1"/>
  <c r="C42" i="1"/>
  <c r="C40" i="1"/>
  <c r="C58" i="1"/>
  <c r="C86" i="1"/>
  <c r="C10" i="1"/>
  <c r="C61" i="1"/>
  <c r="C26" i="1"/>
  <c r="C51" i="1"/>
  <c r="C47" i="1"/>
  <c r="C68" i="1"/>
  <c r="C72" i="1"/>
  <c r="C20" i="1"/>
  <c r="C9" i="1"/>
  <c r="C89" i="1"/>
  <c r="C32" i="1"/>
  <c r="C60" i="1"/>
  <c r="C13" i="1"/>
  <c r="C103" i="1"/>
  <c r="C33" i="1"/>
  <c r="C64" i="1"/>
  <c r="C69" i="1"/>
  <c r="C37" i="1"/>
  <c r="C84" i="1"/>
  <c r="C71" i="1"/>
  <c r="C102" i="1"/>
  <c r="C78" i="1"/>
  <c r="C41" i="1"/>
  <c r="C45" i="1"/>
  <c r="C49" i="1"/>
  <c r="C77" i="1"/>
  <c r="C65" i="1"/>
  <c r="C62" i="1"/>
  <c r="C19" i="1"/>
  <c r="C39" i="1"/>
  <c r="C93" i="1"/>
  <c r="G6" i="1"/>
  <c r="I6" i="1" s="1"/>
  <c r="C46" i="1"/>
  <c r="C104" i="1"/>
  <c r="C101" i="1"/>
  <c r="C27" i="1"/>
  <c r="C11" i="1"/>
  <c r="C34" i="1"/>
  <c r="C73" i="1"/>
  <c r="C70" i="1"/>
  <c r="C88" i="1"/>
  <c r="C85" i="1"/>
  <c r="C48" i="1"/>
  <c r="C38" i="1"/>
  <c r="C76" i="1"/>
  <c r="C74" i="1"/>
  <c r="C66" i="1"/>
  <c r="C100" i="1"/>
  <c r="C92" i="1"/>
  <c r="C25" i="1"/>
  <c r="C17" i="1"/>
  <c r="C52" i="1"/>
  <c r="I7" i="1" l="1"/>
  <c r="G48" i="1"/>
  <c r="I48" i="1" s="1"/>
  <c r="L48" i="1"/>
  <c r="G93" i="1"/>
  <c r="L93" i="1"/>
  <c r="G64" i="1"/>
  <c r="I64" i="1" s="1"/>
  <c r="L64" i="1"/>
  <c r="G72" i="1"/>
  <c r="I72" i="1" s="1"/>
  <c r="L72" i="1"/>
  <c r="G40" i="1"/>
  <c r="I40" i="1" s="1"/>
  <c r="L40" i="1"/>
  <c r="G79" i="1"/>
  <c r="I79" i="1" s="1"/>
  <c r="L79" i="1"/>
  <c r="G96" i="1"/>
  <c r="I96" i="1" s="1"/>
  <c r="L96" i="1"/>
  <c r="G43" i="1"/>
  <c r="I43" i="1" s="1"/>
  <c r="L43" i="1"/>
  <c r="G23" i="1"/>
  <c r="I23" i="1" s="1"/>
  <c r="L23" i="1"/>
  <c r="G12" i="1"/>
  <c r="I12" i="1" s="1"/>
  <c r="L12" i="1"/>
  <c r="G24" i="1"/>
  <c r="I24" i="1" s="1"/>
  <c r="L24" i="1"/>
  <c r="G105" i="1"/>
  <c r="I105" i="1" s="1"/>
  <c r="L105" i="1"/>
  <c r="G97" i="1"/>
  <c r="I97" i="1" s="1"/>
  <c r="L97" i="1"/>
  <c r="G35" i="1"/>
  <c r="I35" i="1" s="1"/>
  <c r="L35" i="1"/>
  <c r="G11" i="1"/>
  <c r="I11" i="1" s="1"/>
  <c r="L11" i="1"/>
  <c r="G62" i="1"/>
  <c r="I62" i="1" s="1"/>
  <c r="L62" i="1"/>
  <c r="G84" i="1"/>
  <c r="I84" i="1" s="1"/>
  <c r="L84" i="1"/>
  <c r="G10" i="1"/>
  <c r="I10" i="1" s="1"/>
  <c r="L10" i="1"/>
  <c r="G25" i="1"/>
  <c r="I25" i="1" s="1"/>
  <c r="L25" i="1"/>
  <c r="G85" i="1"/>
  <c r="I85" i="1" s="1"/>
  <c r="L85" i="1"/>
  <c r="G39" i="1"/>
  <c r="I39" i="1" s="1"/>
  <c r="L39" i="1"/>
  <c r="G102" i="1"/>
  <c r="I102" i="1" s="1"/>
  <c r="L102" i="1"/>
  <c r="G9" i="1"/>
  <c r="I9" i="1" s="1"/>
  <c r="L9" i="1"/>
  <c r="G86" i="1"/>
  <c r="I86" i="1" s="1"/>
  <c r="L86" i="1"/>
  <c r="G99" i="1"/>
  <c r="I99" i="1" s="1"/>
  <c r="L99" i="1"/>
  <c r="G16" i="1"/>
  <c r="I16" i="1" s="1"/>
  <c r="L16" i="1"/>
  <c r="G21" i="1"/>
  <c r="I21" i="1" s="1"/>
  <c r="L21" i="1"/>
  <c r="G17" i="1"/>
  <c r="I17" i="1" s="1"/>
  <c r="L17" i="1"/>
  <c r="G74" i="1"/>
  <c r="I74" i="1" s="1"/>
  <c r="L74" i="1"/>
  <c r="G70" i="1"/>
  <c r="I70" i="1" s="1"/>
  <c r="L70" i="1"/>
  <c r="G104" i="1"/>
  <c r="I104" i="1" s="1"/>
  <c r="L104" i="1"/>
  <c r="G49" i="1"/>
  <c r="I49" i="1" s="1"/>
  <c r="L49" i="1"/>
  <c r="G78" i="1"/>
  <c r="I78" i="1" s="1"/>
  <c r="L78" i="1"/>
  <c r="G13" i="1"/>
  <c r="I13" i="1" s="1"/>
  <c r="L13" i="1"/>
  <c r="G89" i="1"/>
  <c r="I89" i="1" s="1"/>
  <c r="L89" i="1"/>
  <c r="G51" i="1"/>
  <c r="I51" i="1" s="1"/>
  <c r="L51" i="1"/>
  <c r="G90" i="1"/>
  <c r="I90" i="1" s="1"/>
  <c r="L90" i="1"/>
  <c r="G100" i="1"/>
  <c r="I100" i="1" s="1"/>
  <c r="L100" i="1"/>
  <c r="G76" i="1"/>
  <c r="I76" i="1" s="1"/>
  <c r="L76" i="1"/>
  <c r="G73" i="1"/>
  <c r="I73" i="1" s="1"/>
  <c r="L73" i="1"/>
  <c r="G27" i="1"/>
  <c r="I27" i="1" s="1"/>
  <c r="L27" i="1"/>
  <c r="G46" i="1"/>
  <c r="I46" i="1" s="1"/>
  <c r="L46" i="1"/>
  <c r="G65" i="1"/>
  <c r="I65" i="1" s="1"/>
  <c r="L65" i="1"/>
  <c r="G45" i="1"/>
  <c r="I45" i="1" s="1"/>
  <c r="L45" i="1"/>
  <c r="G37" i="1"/>
  <c r="I37" i="1" s="1"/>
  <c r="L37" i="1"/>
  <c r="G33" i="1"/>
  <c r="I33" i="1" s="1"/>
  <c r="L33" i="1"/>
  <c r="G60" i="1"/>
  <c r="I60" i="1" s="1"/>
  <c r="L60" i="1"/>
  <c r="G68" i="1"/>
  <c r="I68" i="1" s="1"/>
  <c r="L68" i="1"/>
  <c r="G26" i="1"/>
  <c r="I26" i="1" s="1"/>
  <c r="L26" i="1"/>
  <c r="G42" i="1"/>
  <c r="I42" i="1" s="1"/>
  <c r="L42" i="1"/>
  <c r="G59" i="1"/>
  <c r="I59" i="1" s="1"/>
  <c r="L59" i="1"/>
  <c r="G75" i="1"/>
  <c r="I75" i="1" s="1"/>
  <c r="L75" i="1"/>
  <c r="G67" i="1"/>
  <c r="I67" i="1" s="1"/>
  <c r="L67" i="1"/>
  <c r="G44" i="1"/>
  <c r="I44" i="1" s="1"/>
  <c r="L44" i="1"/>
  <c r="G18" i="1"/>
  <c r="I18" i="1" s="1"/>
  <c r="L18" i="1"/>
  <c r="G87" i="1"/>
  <c r="I87" i="1" s="1"/>
  <c r="L87" i="1"/>
  <c r="G50" i="1"/>
  <c r="I50" i="1" s="1"/>
  <c r="L50" i="1"/>
  <c r="G52" i="1"/>
  <c r="I52" i="1" s="1"/>
  <c r="L52" i="1"/>
  <c r="G92" i="1"/>
  <c r="I92" i="1" s="1"/>
  <c r="L92" i="1"/>
  <c r="G66" i="1"/>
  <c r="I66" i="1" s="1"/>
  <c r="L66" i="1"/>
  <c r="G38" i="1"/>
  <c r="I38" i="1" s="1"/>
  <c r="L38" i="1"/>
  <c r="G88" i="1"/>
  <c r="I88" i="1" s="1"/>
  <c r="L88" i="1"/>
  <c r="G34" i="1"/>
  <c r="I34" i="1" s="1"/>
  <c r="L34" i="1"/>
  <c r="G101" i="1"/>
  <c r="I101" i="1" s="1"/>
  <c r="L101" i="1"/>
  <c r="G19" i="1"/>
  <c r="I19" i="1" s="1"/>
  <c r="L19" i="1"/>
  <c r="G77" i="1"/>
  <c r="I77" i="1" s="1"/>
  <c r="L77" i="1"/>
  <c r="G41" i="1"/>
  <c r="I41" i="1" s="1"/>
  <c r="L41" i="1"/>
  <c r="G71" i="1"/>
  <c r="I71" i="1" s="1"/>
  <c r="L71" i="1"/>
  <c r="G69" i="1"/>
  <c r="I69" i="1" s="1"/>
  <c r="L69" i="1"/>
  <c r="G103" i="1"/>
  <c r="I103" i="1" s="1"/>
  <c r="L103" i="1"/>
  <c r="G32" i="1"/>
  <c r="I32" i="1" s="1"/>
  <c r="L32" i="1"/>
  <c r="G20" i="1"/>
  <c r="I20" i="1" s="1"/>
  <c r="L20" i="1"/>
  <c r="G47" i="1"/>
  <c r="I47" i="1" s="1"/>
  <c r="L47" i="1"/>
  <c r="G61" i="1"/>
  <c r="I61" i="1" s="1"/>
  <c r="L61" i="1"/>
  <c r="G58" i="1"/>
  <c r="I58" i="1" s="1"/>
  <c r="L58" i="1"/>
  <c r="G36" i="1"/>
  <c r="I36" i="1" s="1"/>
  <c r="L36" i="1"/>
  <c r="G63" i="1"/>
  <c r="I63" i="1" s="1"/>
  <c r="L63" i="1"/>
  <c r="G94" i="1"/>
  <c r="I94" i="1" s="1"/>
  <c r="L94" i="1"/>
  <c r="G98" i="1"/>
  <c r="I98" i="1" s="1"/>
  <c r="L98" i="1"/>
  <c r="G15" i="1"/>
  <c r="I15" i="1" s="1"/>
  <c r="L15" i="1"/>
  <c r="G8" i="1"/>
  <c r="I8" i="1" s="1"/>
  <c r="L8" i="1"/>
  <c r="G95" i="1"/>
  <c r="I95" i="1" s="1"/>
  <c r="L95" i="1"/>
  <c r="G14" i="1"/>
  <c r="I14" i="1" s="1"/>
  <c r="L14" i="1"/>
  <c r="G22" i="1"/>
  <c r="I22" i="1" s="1"/>
  <c r="L22" i="1"/>
  <c r="J97" i="1"/>
  <c r="J47" i="1"/>
  <c r="J44" i="1"/>
  <c r="J77" i="1"/>
  <c r="J7" i="1"/>
  <c r="J15" i="1"/>
  <c r="I91" i="1"/>
  <c r="J50" i="1"/>
  <c r="J24" i="1"/>
  <c r="J89" i="1"/>
  <c r="J79" i="1"/>
  <c r="I53" i="1"/>
  <c r="J35" i="1"/>
  <c r="J45" i="1"/>
  <c r="I93" i="1"/>
</calcChain>
</file>

<file path=xl/sharedStrings.xml><?xml version="1.0" encoding="utf-8"?>
<sst xmlns="http://schemas.openxmlformats.org/spreadsheetml/2006/main" count="63" uniqueCount="25">
  <si>
    <t>index</t>
  </si>
  <si>
    <t>ancien.</t>
  </si>
  <si>
    <t>basis '95</t>
  </si>
  <si>
    <t>maand</t>
  </si>
  <si>
    <t>jaar</t>
  </si>
  <si>
    <t>H&amp;S /mnd</t>
  </si>
  <si>
    <t>H&amp;S/jaar</t>
  </si>
  <si>
    <t>V.G.</t>
  </si>
  <si>
    <t>E.P.</t>
  </si>
  <si>
    <t>TOT.</t>
  </si>
  <si>
    <t>TOT - V.G.</t>
  </si>
  <si>
    <r>
      <t>administratief assistent</t>
    </r>
    <r>
      <rPr>
        <sz val="10"/>
        <rFont val="Arial"/>
        <family val="2"/>
      </rPr>
      <t xml:space="preserve"> (Niveau C - begeleiding - diploma Hoger Secundair onderwijs)</t>
    </r>
  </si>
  <si>
    <r>
      <t>administratief medewerker</t>
    </r>
    <r>
      <rPr>
        <sz val="10"/>
        <rFont val="Arial"/>
        <family val="2"/>
      </rPr>
      <t xml:space="preserve"> (Niveau D - geen diplomavereisten)</t>
    </r>
  </si>
  <si>
    <t>- Opmerking 1:</t>
  </si>
  <si>
    <t>Voor deze berekeningen zullende verplichtingen van de paritaire comité's</t>
  </si>
  <si>
    <t>gerespecteerd worden op basis van de brutolonen zoals aangegeven.</t>
  </si>
  <si>
    <t>- Opmerking 2:</t>
  </si>
  <si>
    <t>De patronale bijdragen komen integraal voor subsidiëring in aanmerking.</t>
  </si>
  <si>
    <r>
      <t>attaché</t>
    </r>
    <r>
      <rPr>
        <sz val="10"/>
        <rFont val="Arial"/>
        <family val="2"/>
      </rPr>
      <t xml:space="preserve"> (Niveau A - regionale coördinator - Master)</t>
    </r>
  </si>
  <si>
    <r>
      <t>technisch deskundige</t>
    </r>
    <r>
      <rPr>
        <sz val="10"/>
        <rFont val="Arial"/>
        <family val="2"/>
      </rPr>
      <t xml:space="preserve"> (Niveau B - lokale coördinator - Bachelor)</t>
    </r>
  </si>
  <si>
    <t>FCUD patronale bijdrage 0,05% kinderopvang - koninklijk besluit 19 augustus 1997 - 
bijzonder reglement 2 september 1997.</t>
  </si>
  <si>
    <t>en standplaatstoelage zijn indicatief.</t>
  </si>
  <si>
    <t>Bedragen vakantiegeld (V.G.),  eindejaarspremie (E.P.) en haard-</t>
  </si>
  <si>
    <r>
      <t xml:space="preserve">Brutoloon +1,7% n.a.v. VIA 6 </t>
    </r>
    <r>
      <rPr>
        <b/>
        <sz val="10"/>
        <rFont val="Calibri"/>
        <family val="2"/>
      </rPr>
      <t>↓</t>
    </r>
  </si>
  <si>
    <t>Barema's van toepassing vanaf 1 maart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</si>
</sst>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.5"/>
      <color rgb="FFCC0000"/>
      <name val="Verdana"/>
      <family val="2"/>
    </font>
    <font>
      <sz val="8"/>
      <name val="Verdana"/>
      <family val="2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quotePrefix="1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quotePrefix="1" applyFont="1" applyAlignment="1">
      <alignment horizontal="centerContinuous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3"/>
  <sheetViews>
    <sheetView tabSelected="1" zoomScaleNormal="100" workbookViewId="0">
      <selection sqref="A1:J1"/>
    </sheetView>
  </sheetViews>
  <sheetFormatPr defaultRowHeight="13.2" x14ac:dyDescent="0.25"/>
  <cols>
    <col min="1" max="1" width="10.33203125" style="1" customWidth="1"/>
    <col min="2" max="2" width="10.33203125" style="1" hidden="1" customWidth="1"/>
    <col min="3" max="3" width="10.33203125" style="1" customWidth="1"/>
    <col min="4" max="4" width="9.33203125" style="1" bestFit="1" customWidth="1"/>
    <col min="5" max="5" width="10" style="1" customWidth="1"/>
    <col min="6" max="6" width="9" style="1" customWidth="1"/>
    <col min="7" max="7" width="8.109375" style="1" customWidth="1"/>
    <col min="8" max="8" width="8" style="16" customWidth="1"/>
    <col min="9" max="9" width="10.44140625" style="1" bestFit="1" customWidth="1"/>
    <col min="10" max="10" width="10.33203125" customWidth="1"/>
    <col min="11" max="11" width="3.6640625" customWidth="1"/>
    <col min="12" max="12" width="15.6640625" customWidth="1"/>
    <col min="13" max="13" width="10" bestFit="1" customWidth="1"/>
  </cols>
  <sheetData>
    <row r="1" spans="1:16" ht="36.75" customHeight="1" thickBot="1" x14ac:dyDescent="0.3">
      <c r="A1" s="31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25"/>
    </row>
    <row r="2" spans="1:16" ht="32.25" customHeight="1" thickBot="1" x14ac:dyDescent="0.3">
      <c r="A2" s="32" t="s">
        <v>24</v>
      </c>
      <c r="B2" s="32"/>
      <c r="C2" s="32"/>
      <c r="D2" s="32"/>
      <c r="E2" s="32"/>
      <c r="F2" s="32"/>
      <c r="G2" s="32"/>
      <c r="H2" s="32"/>
      <c r="I2" s="32"/>
      <c r="J2" s="32"/>
      <c r="K2" s="26"/>
      <c r="L2" s="29" t="s">
        <v>23</v>
      </c>
    </row>
    <row r="3" spans="1:16" ht="12.6" customHeight="1" x14ac:dyDescent="0.25">
      <c r="C3"/>
      <c r="E3" s="1" t="s">
        <v>0</v>
      </c>
      <c r="F3" s="30">
        <f>ROUND(1.02^38,4)</f>
        <v>2.1223000000000001</v>
      </c>
    </row>
    <row r="4" spans="1:16" s="3" customFormat="1" ht="30" customHeight="1" x14ac:dyDescent="0.2">
      <c r="A4" s="8" t="s">
        <v>18</v>
      </c>
      <c r="B4" s="2"/>
      <c r="D4" s="2"/>
      <c r="E4" s="2"/>
      <c r="F4" s="2"/>
      <c r="G4" s="2"/>
      <c r="H4" s="17"/>
      <c r="I4" s="2"/>
      <c r="M4" s="27"/>
    </row>
    <row r="5" spans="1:16" s="5" customFormat="1" ht="15.9" customHeight="1" x14ac:dyDescent="0.2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18" t="s">
        <v>8</v>
      </c>
      <c r="I5" s="4" t="s">
        <v>9</v>
      </c>
      <c r="J5" s="4" t="s">
        <v>10</v>
      </c>
      <c r="L5" s="4" t="s">
        <v>3</v>
      </c>
      <c r="M5" s="4" t="s">
        <v>5</v>
      </c>
      <c r="P5" s="28"/>
    </row>
    <row r="6" spans="1:16" s="3" customFormat="1" ht="15.9" customHeight="1" x14ac:dyDescent="0.25">
      <c r="A6" s="6">
        <v>0</v>
      </c>
      <c r="B6" s="14">
        <v>21880</v>
      </c>
      <c r="C6" s="14">
        <f>ROUND(D6/12,2)</f>
        <v>3869.66</v>
      </c>
      <c r="D6" s="14">
        <f>ROUND(B6*$F$3,2)</f>
        <v>46435.92</v>
      </c>
      <c r="E6" s="14">
        <f>IF(B6&lt;=16421.84,359.95*$F$3/12,IF(AND(16421.84&lt;B6,B6&lt;=18695.86),179.98*$F$3/12,0))</f>
        <v>0</v>
      </c>
      <c r="F6" s="14">
        <f>E6*12</f>
        <v>0</v>
      </c>
      <c r="G6" s="14">
        <f>(C6+E6)*0.92</f>
        <v>3560.0871999999999</v>
      </c>
      <c r="H6" s="19">
        <f>ROUND(730.81+2.5%*(D6+F6),2)</f>
        <v>1891.71</v>
      </c>
      <c r="I6" s="14">
        <f>SUM(D6,F6,G6,H6)</f>
        <v>51887.717199999999</v>
      </c>
      <c r="J6" s="14">
        <f>SUM(D6,F6,H6)</f>
        <v>48327.63</v>
      </c>
      <c r="K6" s="7"/>
      <c r="L6" s="14">
        <f>C6*1.017</f>
        <v>3935.4442199999994</v>
      </c>
      <c r="M6" s="14">
        <f>E6*1.017</f>
        <v>0</v>
      </c>
    </row>
    <row r="7" spans="1:16" s="3" customFormat="1" ht="15.9" customHeight="1" x14ac:dyDescent="0.25">
      <c r="A7" s="6">
        <v>1</v>
      </c>
      <c r="B7" s="14">
        <v>22325</v>
      </c>
      <c r="C7" s="14">
        <f t="shared" ref="C7:C18" si="0">ROUND(D7/12,2)</f>
        <v>3948.36</v>
      </c>
      <c r="D7" s="14">
        <f t="shared" ref="D7:D24" si="1">ROUND(B7*$F$3,2)</f>
        <v>47380.35</v>
      </c>
      <c r="E7" s="14">
        <f t="shared" ref="E7:E29" si="2">IF(B7&lt;=16421.84,359.95*$F$3/12,IF(AND(16421.84&lt;B7,B7&lt;=18695.86),179.98*$F$3/12,0))</f>
        <v>0</v>
      </c>
      <c r="F7" s="14">
        <f t="shared" ref="F7:F15" si="3">E7*12</f>
        <v>0</v>
      </c>
      <c r="G7" s="14">
        <f t="shared" ref="G7:G21" si="4">(C7+E7)*0.92</f>
        <v>3632.4912000000004</v>
      </c>
      <c r="H7" s="19">
        <f t="shared" ref="H7:H29" si="5">ROUND(730.81+2.5%*(D7+F7),2)</f>
        <v>1915.32</v>
      </c>
      <c r="I7" s="14">
        <f t="shared" ref="I7:I15" si="6">SUM(D7,F7,G7,H7)</f>
        <v>52928.161199999995</v>
      </c>
      <c r="J7" s="14">
        <f t="shared" ref="J7:J15" si="7">SUM(D7,F7,H7)</f>
        <v>49295.67</v>
      </c>
      <c r="K7" s="7"/>
      <c r="L7" s="14">
        <f t="shared" ref="L7:L29" si="8">C7*1.017</f>
        <v>4015.4821199999997</v>
      </c>
      <c r="M7" s="14">
        <f t="shared" ref="M7:M29" si="9">E7*1.017</f>
        <v>0</v>
      </c>
    </row>
    <row r="8" spans="1:16" s="3" customFormat="1" ht="15.9" customHeight="1" x14ac:dyDescent="0.25">
      <c r="A8" s="6">
        <v>2</v>
      </c>
      <c r="B8" s="14">
        <v>22770</v>
      </c>
      <c r="C8" s="14">
        <f t="shared" si="0"/>
        <v>4027.06</v>
      </c>
      <c r="D8" s="14">
        <f t="shared" si="1"/>
        <v>48324.77</v>
      </c>
      <c r="E8" s="14">
        <f t="shared" si="2"/>
        <v>0</v>
      </c>
      <c r="F8" s="14">
        <f t="shared" si="3"/>
        <v>0</v>
      </c>
      <c r="G8" s="14">
        <f t="shared" si="4"/>
        <v>3704.8951999999999</v>
      </c>
      <c r="H8" s="19">
        <f t="shared" si="5"/>
        <v>1938.93</v>
      </c>
      <c r="I8" s="14">
        <f t="shared" si="6"/>
        <v>53968.595199999996</v>
      </c>
      <c r="J8" s="14">
        <f t="shared" si="7"/>
        <v>50263.7</v>
      </c>
      <c r="K8" s="7"/>
      <c r="L8" s="14">
        <f t="shared" si="8"/>
        <v>4095.5200199999995</v>
      </c>
      <c r="M8" s="14">
        <f t="shared" si="9"/>
        <v>0</v>
      </c>
    </row>
    <row r="9" spans="1:16" s="3" customFormat="1" ht="15.9" customHeight="1" x14ac:dyDescent="0.25">
      <c r="A9" s="6">
        <v>3</v>
      </c>
      <c r="B9" s="14">
        <v>23215</v>
      </c>
      <c r="C9" s="14">
        <f t="shared" si="0"/>
        <v>4105.7700000000004</v>
      </c>
      <c r="D9" s="14">
        <f t="shared" si="1"/>
        <v>49269.19</v>
      </c>
      <c r="E9" s="14">
        <f t="shared" si="2"/>
        <v>0</v>
      </c>
      <c r="F9" s="14">
        <f t="shared" si="3"/>
        <v>0</v>
      </c>
      <c r="G9" s="14">
        <f t="shared" si="4"/>
        <v>3777.3084000000003</v>
      </c>
      <c r="H9" s="19">
        <f t="shared" si="5"/>
        <v>1962.54</v>
      </c>
      <c r="I9" s="14">
        <f t="shared" si="6"/>
        <v>55009.038400000005</v>
      </c>
      <c r="J9" s="14">
        <f t="shared" si="7"/>
        <v>51231.73</v>
      </c>
      <c r="K9" s="7"/>
      <c r="L9" s="14">
        <f t="shared" si="8"/>
        <v>4175.5680899999998</v>
      </c>
      <c r="M9" s="14">
        <f t="shared" si="9"/>
        <v>0</v>
      </c>
    </row>
    <row r="10" spans="1:16" s="3" customFormat="1" ht="15.9" customHeight="1" x14ac:dyDescent="0.25">
      <c r="A10" s="6">
        <v>4</v>
      </c>
      <c r="B10" s="14">
        <v>23660</v>
      </c>
      <c r="C10" s="14">
        <f t="shared" si="0"/>
        <v>4184.47</v>
      </c>
      <c r="D10" s="14">
        <f t="shared" si="1"/>
        <v>50213.62</v>
      </c>
      <c r="E10" s="14">
        <f t="shared" si="2"/>
        <v>0</v>
      </c>
      <c r="F10" s="14">
        <f t="shared" si="3"/>
        <v>0</v>
      </c>
      <c r="G10" s="14">
        <f t="shared" si="4"/>
        <v>3849.7124000000003</v>
      </c>
      <c r="H10" s="19">
        <f t="shared" si="5"/>
        <v>1986.15</v>
      </c>
      <c r="I10" s="14">
        <f t="shared" si="6"/>
        <v>56049.482400000001</v>
      </c>
      <c r="J10" s="14">
        <f t="shared" si="7"/>
        <v>52199.770000000004</v>
      </c>
      <c r="K10" s="7"/>
      <c r="L10" s="14">
        <f t="shared" si="8"/>
        <v>4255.60599</v>
      </c>
      <c r="M10" s="14">
        <f t="shared" si="9"/>
        <v>0</v>
      </c>
    </row>
    <row r="11" spans="1:16" s="3" customFormat="1" ht="15.9" customHeight="1" x14ac:dyDescent="0.25">
      <c r="A11" s="6">
        <v>5</v>
      </c>
      <c r="B11" s="14">
        <v>24105</v>
      </c>
      <c r="C11" s="14">
        <f t="shared" si="0"/>
        <v>4263.17</v>
      </c>
      <c r="D11" s="14">
        <f t="shared" si="1"/>
        <v>51158.04</v>
      </c>
      <c r="E11" s="14">
        <f t="shared" si="2"/>
        <v>0</v>
      </c>
      <c r="F11" s="14">
        <f t="shared" si="3"/>
        <v>0</v>
      </c>
      <c r="G11" s="14">
        <f t="shared" si="4"/>
        <v>3922.1164000000003</v>
      </c>
      <c r="H11" s="19">
        <f t="shared" si="5"/>
        <v>2009.76</v>
      </c>
      <c r="I11" s="14">
        <f t="shared" si="6"/>
        <v>57089.916400000002</v>
      </c>
      <c r="J11" s="14">
        <f t="shared" si="7"/>
        <v>53167.8</v>
      </c>
      <c r="K11" s="7"/>
      <c r="L11" s="14">
        <f t="shared" si="8"/>
        <v>4335.6438899999994</v>
      </c>
      <c r="M11" s="14">
        <f t="shared" si="9"/>
        <v>0</v>
      </c>
    </row>
    <row r="12" spans="1:16" s="3" customFormat="1" ht="15.9" customHeight="1" x14ac:dyDescent="0.25">
      <c r="A12" s="6">
        <v>6</v>
      </c>
      <c r="B12" s="14">
        <v>24550</v>
      </c>
      <c r="C12" s="14">
        <f t="shared" si="0"/>
        <v>4341.87</v>
      </c>
      <c r="D12" s="14">
        <f t="shared" si="1"/>
        <v>52102.47</v>
      </c>
      <c r="E12" s="14">
        <f t="shared" si="2"/>
        <v>0</v>
      </c>
      <c r="F12" s="14">
        <f t="shared" si="3"/>
        <v>0</v>
      </c>
      <c r="G12" s="14">
        <f t="shared" si="4"/>
        <v>3994.5203999999999</v>
      </c>
      <c r="H12" s="19">
        <f t="shared" si="5"/>
        <v>2033.37</v>
      </c>
      <c r="I12" s="14">
        <f t="shared" si="6"/>
        <v>58130.360400000005</v>
      </c>
      <c r="J12" s="14">
        <f t="shared" si="7"/>
        <v>54135.840000000004</v>
      </c>
      <c r="K12" s="7"/>
      <c r="L12" s="14">
        <f t="shared" si="8"/>
        <v>4415.6817899999996</v>
      </c>
      <c r="M12" s="14">
        <f t="shared" si="9"/>
        <v>0</v>
      </c>
    </row>
    <row r="13" spans="1:16" s="3" customFormat="1" ht="15.9" customHeight="1" x14ac:dyDescent="0.25">
      <c r="A13" s="6">
        <v>7</v>
      </c>
      <c r="B13" s="14">
        <v>24995</v>
      </c>
      <c r="C13" s="14">
        <f t="shared" si="0"/>
        <v>4420.57</v>
      </c>
      <c r="D13" s="14">
        <f t="shared" si="1"/>
        <v>53046.89</v>
      </c>
      <c r="E13" s="14">
        <f t="shared" si="2"/>
        <v>0</v>
      </c>
      <c r="F13" s="14">
        <f t="shared" si="3"/>
        <v>0</v>
      </c>
      <c r="G13" s="14">
        <f t="shared" si="4"/>
        <v>4066.9243999999999</v>
      </c>
      <c r="H13" s="19">
        <f t="shared" si="5"/>
        <v>2056.98</v>
      </c>
      <c r="I13" s="14">
        <f t="shared" si="6"/>
        <v>59170.794400000006</v>
      </c>
      <c r="J13" s="14">
        <f t="shared" si="7"/>
        <v>55103.87</v>
      </c>
      <c r="K13" s="7"/>
      <c r="L13" s="14">
        <f t="shared" si="8"/>
        <v>4495.719689999999</v>
      </c>
      <c r="M13" s="14">
        <f t="shared" si="9"/>
        <v>0</v>
      </c>
    </row>
    <row r="14" spans="1:16" s="3" customFormat="1" ht="15.9" customHeight="1" x14ac:dyDescent="0.25">
      <c r="A14" s="6">
        <v>8</v>
      </c>
      <c r="B14" s="14">
        <v>25440</v>
      </c>
      <c r="C14" s="14">
        <f t="shared" si="0"/>
        <v>4499.28</v>
      </c>
      <c r="D14" s="14">
        <f t="shared" si="1"/>
        <v>53991.31</v>
      </c>
      <c r="E14" s="14">
        <f t="shared" si="2"/>
        <v>0</v>
      </c>
      <c r="F14" s="14">
        <f t="shared" si="3"/>
        <v>0</v>
      </c>
      <c r="G14" s="14">
        <f t="shared" si="4"/>
        <v>4139.3375999999998</v>
      </c>
      <c r="H14" s="19">
        <f t="shared" si="5"/>
        <v>2080.59</v>
      </c>
      <c r="I14" s="14">
        <f t="shared" si="6"/>
        <v>60211.237599999993</v>
      </c>
      <c r="J14" s="14">
        <f t="shared" si="7"/>
        <v>56071.899999999994</v>
      </c>
      <c r="K14" s="7"/>
      <c r="L14" s="14">
        <f t="shared" si="8"/>
        <v>4575.7677599999997</v>
      </c>
      <c r="M14" s="14">
        <f t="shared" si="9"/>
        <v>0</v>
      </c>
    </row>
    <row r="15" spans="1:16" s="3" customFormat="1" ht="15.9" customHeight="1" x14ac:dyDescent="0.25">
      <c r="A15" s="6">
        <v>9</v>
      </c>
      <c r="B15" s="14">
        <v>25885</v>
      </c>
      <c r="C15" s="14">
        <f t="shared" si="0"/>
        <v>4577.9799999999996</v>
      </c>
      <c r="D15" s="14">
        <f t="shared" si="1"/>
        <v>54935.74</v>
      </c>
      <c r="E15" s="14">
        <f t="shared" si="2"/>
        <v>0</v>
      </c>
      <c r="F15" s="14">
        <f t="shared" si="3"/>
        <v>0</v>
      </c>
      <c r="G15" s="14">
        <f t="shared" si="4"/>
        <v>4211.7415999999994</v>
      </c>
      <c r="H15" s="19">
        <f t="shared" si="5"/>
        <v>2104.1999999999998</v>
      </c>
      <c r="I15" s="14">
        <f t="shared" si="6"/>
        <v>61251.681599999996</v>
      </c>
      <c r="J15" s="14">
        <f t="shared" si="7"/>
        <v>57039.939999999995</v>
      </c>
      <c r="K15" s="7"/>
      <c r="L15" s="14">
        <f t="shared" si="8"/>
        <v>4655.8056599999991</v>
      </c>
      <c r="M15" s="14">
        <f t="shared" si="9"/>
        <v>0</v>
      </c>
    </row>
    <row r="16" spans="1:16" s="3" customFormat="1" ht="15.9" customHeight="1" x14ac:dyDescent="0.25">
      <c r="A16" s="6">
        <v>10</v>
      </c>
      <c r="B16" s="14">
        <v>26330</v>
      </c>
      <c r="C16" s="14">
        <f t="shared" si="0"/>
        <v>4656.68</v>
      </c>
      <c r="D16" s="14">
        <f t="shared" si="1"/>
        <v>55880.160000000003</v>
      </c>
      <c r="E16" s="14">
        <f t="shared" si="2"/>
        <v>0</v>
      </c>
      <c r="F16" s="14">
        <f t="shared" ref="F16:F21" si="10">E16*12</f>
        <v>0</v>
      </c>
      <c r="G16" s="14">
        <f t="shared" si="4"/>
        <v>4284.1456000000007</v>
      </c>
      <c r="H16" s="19">
        <f t="shared" si="5"/>
        <v>2127.81</v>
      </c>
      <c r="I16" s="14">
        <f t="shared" ref="I16:I21" si="11">SUM(D16,F16,G16,H16)</f>
        <v>62292.115600000005</v>
      </c>
      <c r="J16" s="14">
        <f t="shared" ref="J16:J21" si="12">SUM(D16,F16,H16)</f>
        <v>58007.97</v>
      </c>
      <c r="K16" s="7"/>
      <c r="L16" s="14">
        <f t="shared" si="8"/>
        <v>4735.8435600000003</v>
      </c>
      <c r="M16" s="14">
        <f t="shared" si="9"/>
        <v>0</v>
      </c>
    </row>
    <row r="17" spans="1:13" s="3" customFormat="1" ht="15.9" customHeight="1" x14ac:dyDescent="0.25">
      <c r="A17" s="6">
        <v>11</v>
      </c>
      <c r="B17" s="14">
        <v>26775</v>
      </c>
      <c r="C17" s="14">
        <f t="shared" si="0"/>
        <v>4735.38</v>
      </c>
      <c r="D17" s="14">
        <f t="shared" si="1"/>
        <v>56824.58</v>
      </c>
      <c r="E17" s="14">
        <f t="shared" si="2"/>
        <v>0</v>
      </c>
      <c r="F17" s="14">
        <f t="shared" si="10"/>
        <v>0</v>
      </c>
      <c r="G17" s="14">
        <f t="shared" si="4"/>
        <v>4356.5496000000003</v>
      </c>
      <c r="H17" s="19">
        <f t="shared" si="5"/>
        <v>2151.42</v>
      </c>
      <c r="I17" s="14">
        <f t="shared" si="11"/>
        <v>63332.549599999998</v>
      </c>
      <c r="J17" s="14">
        <f t="shared" si="12"/>
        <v>58976</v>
      </c>
      <c r="K17" s="7"/>
      <c r="L17" s="14">
        <f t="shared" si="8"/>
        <v>4815.8814599999996</v>
      </c>
      <c r="M17" s="14">
        <f t="shared" si="9"/>
        <v>0</v>
      </c>
    </row>
    <row r="18" spans="1:13" s="3" customFormat="1" ht="15.9" customHeight="1" x14ac:dyDescent="0.25">
      <c r="A18" s="6">
        <v>12</v>
      </c>
      <c r="B18" s="14">
        <v>27220</v>
      </c>
      <c r="C18" s="14">
        <f t="shared" si="0"/>
        <v>4814.08</v>
      </c>
      <c r="D18" s="14">
        <f t="shared" si="1"/>
        <v>57769.01</v>
      </c>
      <c r="E18" s="14">
        <f t="shared" si="2"/>
        <v>0</v>
      </c>
      <c r="F18" s="14">
        <f t="shared" si="10"/>
        <v>0</v>
      </c>
      <c r="G18" s="14">
        <f t="shared" si="4"/>
        <v>4428.9535999999998</v>
      </c>
      <c r="H18" s="19">
        <f t="shared" si="5"/>
        <v>2175.04</v>
      </c>
      <c r="I18" s="14">
        <f t="shared" si="11"/>
        <v>64373.003600000004</v>
      </c>
      <c r="J18" s="14">
        <f t="shared" si="12"/>
        <v>59944.05</v>
      </c>
      <c r="K18" s="7"/>
      <c r="L18" s="14">
        <f t="shared" si="8"/>
        <v>4895.9193599999999</v>
      </c>
      <c r="M18" s="14">
        <f t="shared" si="9"/>
        <v>0</v>
      </c>
    </row>
    <row r="19" spans="1:13" s="3" customFormat="1" ht="15.9" customHeight="1" x14ac:dyDescent="0.25">
      <c r="A19" s="6">
        <v>13</v>
      </c>
      <c r="B19" s="14">
        <v>27665</v>
      </c>
      <c r="C19" s="14">
        <f t="shared" ref="C19:C24" si="13">ROUND(D19/12,2)</f>
        <v>4892.79</v>
      </c>
      <c r="D19" s="14">
        <f t="shared" si="1"/>
        <v>58713.43</v>
      </c>
      <c r="E19" s="14">
        <f t="shared" si="2"/>
        <v>0</v>
      </c>
      <c r="F19" s="14">
        <f t="shared" si="10"/>
        <v>0</v>
      </c>
      <c r="G19" s="14">
        <f t="shared" si="4"/>
        <v>4501.3667999999998</v>
      </c>
      <c r="H19" s="19">
        <f t="shared" si="5"/>
        <v>2198.65</v>
      </c>
      <c r="I19" s="14">
        <f t="shared" si="11"/>
        <v>65413.446799999998</v>
      </c>
      <c r="J19" s="14">
        <f t="shared" si="12"/>
        <v>60912.08</v>
      </c>
      <c r="K19" s="7"/>
      <c r="L19" s="14">
        <f t="shared" si="8"/>
        <v>4975.9674299999997</v>
      </c>
      <c r="M19" s="14">
        <f t="shared" si="9"/>
        <v>0</v>
      </c>
    </row>
    <row r="20" spans="1:13" s="3" customFormat="1" ht="15.9" customHeight="1" x14ac:dyDescent="0.25">
      <c r="A20" s="6">
        <v>14</v>
      </c>
      <c r="B20" s="14">
        <v>28110</v>
      </c>
      <c r="C20" s="14">
        <f t="shared" si="13"/>
        <v>4971.49</v>
      </c>
      <c r="D20" s="14">
        <f t="shared" si="1"/>
        <v>59657.85</v>
      </c>
      <c r="E20" s="14">
        <f t="shared" si="2"/>
        <v>0</v>
      </c>
      <c r="F20" s="14">
        <f t="shared" si="10"/>
        <v>0</v>
      </c>
      <c r="G20" s="14">
        <f t="shared" si="4"/>
        <v>4573.7708000000002</v>
      </c>
      <c r="H20" s="19">
        <f t="shared" si="5"/>
        <v>2222.2600000000002</v>
      </c>
      <c r="I20" s="14">
        <f t="shared" si="11"/>
        <v>66453.880799999999</v>
      </c>
      <c r="J20" s="14">
        <f t="shared" si="12"/>
        <v>61880.11</v>
      </c>
      <c r="K20" s="7"/>
      <c r="L20" s="14">
        <f t="shared" si="8"/>
        <v>5056.005329999999</v>
      </c>
      <c r="M20" s="14">
        <f t="shared" si="9"/>
        <v>0</v>
      </c>
    </row>
    <row r="21" spans="1:13" s="3" customFormat="1" ht="15.9" customHeight="1" x14ac:dyDescent="0.25">
      <c r="A21" s="6">
        <v>15</v>
      </c>
      <c r="B21" s="14">
        <v>28555</v>
      </c>
      <c r="C21" s="14">
        <f t="shared" si="13"/>
        <v>5050.1899999999996</v>
      </c>
      <c r="D21" s="14">
        <f t="shared" si="1"/>
        <v>60602.28</v>
      </c>
      <c r="E21" s="14">
        <f t="shared" si="2"/>
        <v>0</v>
      </c>
      <c r="F21" s="14">
        <f t="shared" si="10"/>
        <v>0</v>
      </c>
      <c r="G21" s="14">
        <f t="shared" si="4"/>
        <v>4646.1747999999998</v>
      </c>
      <c r="H21" s="19">
        <f t="shared" si="5"/>
        <v>2245.87</v>
      </c>
      <c r="I21" s="14">
        <f t="shared" si="11"/>
        <v>67494.324800000002</v>
      </c>
      <c r="J21" s="14">
        <f t="shared" si="12"/>
        <v>62848.15</v>
      </c>
      <c r="K21" s="7"/>
      <c r="L21" s="14">
        <f t="shared" si="8"/>
        <v>5136.0432299999993</v>
      </c>
      <c r="M21" s="14">
        <f t="shared" si="9"/>
        <v>0</v>
      </c>
    </row>
    <row r="22" spans="1:13" s="3" customFormat="1" ht="15.9" customHeight="1" x14ac:dyDescent="0.25">
      <c r="A22" s="6">
        <v>16</v>
      </c>
      <c r="B22" s="14">
        <v>29000</v>
      </c>
      <c r="C22" s="14">
        <f t="shared" si="13"/>
        <v>5128.8900000000003</v>
      </c>
      <c r="D22" s="14">
        <f t="shared" si="1"/>
        <v>61546.7</v>
      </c>
      <c r="E22" s="14">
        <f t="shared" si="2"/>
        <v>0</v>
      </c>
      <c r="F22" s="14">
        <f t="shared" ref="F22:F28" si="14">E22*12</f>
        <v>0</v>
      </c>
      <c r="G22" s="14">
        <f t="shared" ref="G22:G28" si="15">(C22+E22)*0.92</f>
        <v>4718.5788000000002</v>
      </c>
      <c r="H22" s="19">
        <f t="shared" si="5"/>
        <v>2269.48</v>
      </c>
      <c r="I22" s="14">
        <f t="shared" ref="I22:I28" si="16">SUM(D22,F22,G22,H22)</f>
        <v>68534.758799999996</v>
      </c>
      <c r="J22" s="14">
        <f t="shared" ref="J22:J28" si="17">SUM(D22,F22,H22)</f>
        <v>63816.18</v>
      </c>
      <c r="K22" s="7"/>
      <c r="L22" s="14">
        <f t="shared" si="8"/>
        <v>5216.0811299999996</v>
      </c>
      <c r="M22" s="14">
        <f t="shared" si="9"/>
        <v>0</v>
      </c>
    </row>
    <row r="23" spans="1:13" s="3" customFormat="1" ht="15.9" customHeight="1" x14ac:dyDescent="0.25">
      <c r="A23" s="6">
        <v>17</v>
      </c>
      <c r="B23" s="14">
        <v>29445</v>
      </c>
      <c r="C23" s="14">
        <f t="shared" si="13"/>
        <v>5207.59</v>
      </c>
      <c r="D23" s="14">
        <f>ROUND(B23*$F$3,2)</f>
        <v>62491.12</v>
      </c>
      <c r="E23" s="14">
        <f t="shared" si="2"/>
        <v>0</v>
      </c>
      <c r="F23" s="14">
        <f t="shared" si="14"/>
        <v>0</v>
      </c>
      <c r="G23" s="14">
        <f t="shared" si="15"/>
        <v>4790.9828000000007</v>
      </c>
      <c r="H23" s="19">
        <f t="shared" si="5"/>
        <v>2293.09</v>
      </c>
      <c r="I23" s="14">
        <f t="shared" si="16"/>
        <v>69575.192800000004</v>
      </c>
      <c r="J23" s="14">
        <f t="shared" si="17"/>
        <v>64784.210000000006</v>
      </c>
      <c r="K23" s="7"/>
      <c r="L23" s="14">
        <f t="shared" si="8"/>
        <v>5296.1190299999998</v>
      </c>
      <c r="M23" s="14">
        <f t="shared" si="9"/>
        <v>0</v>
      </c>
    </row>
    <row r="24" spans="1:13" s="3" customFormat="1" ht="15.9" customHeight="1" x14ac:dyDescent="0.25">
      <c r="A24" s="6">
        <v>18</v>
      </c>
      <c r="B24" s="14">
        <v>29890</v>
      </c>
      <c r="C24" s="14">
        <f t="shared" si="13"/>
        <v>5286.3</v>
      </c>
      <c r="D24" s="14">
        <f t="shared" si="1"/>
        <v>63435.55</v>
      </c>
      <c r="E24" s="14">
        <f t="shared" si="2"/>
        <v>0</v>
      </c>
      <c r="F24" s="14">
        <f t="shared" si="14"/>
        <v>0</v>
      </c>
      <c r="G24" s="14">
        <f t="shared" si="15"/>
        <v>4863.3960000000006</v>
      </c>
      <c r="H24" s="19">
        <f t="shared" si="5"/>
        <v>2316.6999999999998</v>
      </c>
      <c r="I24" s="14">
        <f t="shared" si="16"/>
        <v>70615.645999999993</v>
      </c>
      <c r="J24" s="14">
        <f t="shared" si="17"/>
        <v>65752.25</v>
      </c>
      <c r="K24" s="7"/>
      <c r="L24" s="14">
        <f t="shared" si="8"/>
        <v>5376.1670999999997</v>
      </c>
      <c r="M24" s="14">
        <f t="shared" si="9"/>
        <v>0</v>
      </c>
    </row>
    <row r="25" spans="1:13" s="3" customFormat="1" ht="15.9" customHeight="1" x14ac:dyDescent="0.25">
      <c r="A25" s="6">
        <v>19</v>
      </c>
      <c r="B25" s="14">
        <v>30335</v>
      </c>
      <c r="C25" s="14">
        <f>ROUND(D25/12,2)</f>
        <v>5365</v>
      </c>
      <c r="D25" s="14">
        <f>ROUND(B25*$F$3,2)</f>
        <v>64379.97</v>
      </c>
      <c r="E25" s="14">
        <f t="shared" si="2"/>
        <v>0</v>
      </c>
      <c r="F25" s="14">
        <f t="shared" si="14"/>
        <v>0</v>
      </c>
      <c r="G25" s="14">
        <f t="shared" si="15"/>
        <v>4935.8</v>
      </c>
      <c r="H25" s="19">
        <f t="shared" si="5"/>
        <v>2340.31</v>
      </c>
      <c r="I25" s="14">
        <f t="shared" si="16"/>
        <v>71656.08</v>
      </c>
      <c r="J25" s="14">
        <f t="shared" si="17"/>
        <v>66720.28</v>
      </c>
      <c r="K25" s="7"/>
      <c r="L25" s="14">
        <f t="shared" si="8"/>
        <v>5456.2049999999999</v>
      </c>
      <c r="M25" s="14">
        <f t="shared" si="9"/>
        <v>0</v>
      </c>
    </row>
    <row r="26" spans="1:13" s="3" customFormat="1" ht="15.9" customHeight="1" x14ac:dyDescent="0.25">
      <c r="A26" s="6">
        <v>20</v>
      </c>
      <c r="B26" s="14">
        <v>30780</v>
      </c>
      <c r="C26" s="14">
        <f>ROUND(D26/12,2)</f>
        <v>5443.7</v>
      </c>
      <c r="D26" s="14">
        <f>ROUND(B26*$F$3,2)</f>
        <v>65324.39</v>
      </c>
      <c r="E26" s="14">
        <f t="shared" si="2"/>
        <v>0</v>
      </c>
      <c r="F26" s="14">
        <f t="shared" si="14"/>
        <v>0</v>
      </c>
      <c r="G26" s="14">
        <f t="shared" si="15"/>
        <v>5008.2039999999997</v>
      </c>
      <c r="H26" s="19">
        <f t="shared" si="5"/>
        <v>2363.92</v>
      </c>
      <c r="I26" s="14">
        <f t="shared" si="16"/>
        <v>72696.513999999996</v>
      </c>
      <c r="J26" s="14">
        <f t="shared" si="17"/>
        <v>67688.31</v>
      </c>
      <c r="K26" s="7"/>
      <c r="L26" s="14">
        <f t="shared" si="8"/>
        <v>5536.2428999999993</v>
      </c>
      <c r="M26" s="14">
        <f t="shared" si="9"/>
        <v>0</v>
      </c>
    </row>
    <row r="27" spans="1:13" s="3" customFormat="1" ht="15.9" customHeight="1" x14ac:dyDescent="0.25">
      <c r="A27" s="6">
        <v>21</v>
      </c>
      <c r="B27" s="14">
        <v>31225</v>
      </c>
      <c r="C27" s="14">
        <f>ROUND(D27/12,2)</f>
        <v>5522.4</v>
      </c>
      <c r="D27" s="14">
        <f>ROUND(B27*$F$3,2)</f>
        <v>66268.820000000007</v>
      </c>
      <c r="E27" s="14">
        <f t="shared" si="2"/>
        <v>0</v>
      </c>
      <c r="F27" s="14">
        <f t="shared" si="14"/>
        <v>0</v>
      </c>
      <c r="G27" s="14">
        <f t="shared" si="15"/>
        <v>5080.6080000000002</v>
      </c>
      <c r="H27" s="19">
        <f t="shared" si="5"/>
        <v>2387.5300000000002</v>
      </c>
      <c r="I27" s="14">
        <f t="shared" si="16"/>
        <v>73736.958000000013</v>
      </c>
      <c r="J27" s="14">
        <f t="shared" si="17"/>
        <v>68656.350000000006</v>
      </c>
      <c r="K27" s="7"/>
      <c r="L27" s="14">
        <f t="shared" si="8"/>
        <v>5616.2807999999995</v>
      </c>
      <c r="M27" s="14">
        <f t="shared" si="9"/>
        <v>0</v>
      </c>
    </row>
    <row r="28" spans="1:13" s="3" customFormat="1" ht="15.9" customHeight="1" x14ac:dyDescent="0.25">
      <c r="A28" s="6">
        <v>22</v>
      </c>
      <c r="B28" s="14">
        <v>31670</v>
      </c>
      <c r="C28" s="14">
        <f>ROUND(D28/12,2)</f>
        <v>5601.1</v>
      </c>
      <c r="D28" s="14">
        <f>ROUND(B28*$F$3,2)</f>
        <v>67213.240000000005</v>
      </c>
      <c r="E28" s="14">
        <f t="shared" si="2"/>
        <v>0</v>
      </c>
      <c r="F28" s="14">
        <f t="shared" si="14"/>
        <v>0</v>
      </c>
      <c r="G28" s="14">
        <f t="shared" si="15"/>
        <v>5153.0120000000006</v>
      </c>
      <c r="H28" s="19">
        <f t="shared" si="5"/>
        <v>2411.14</v>
      </c>
      <c r="I28" s="14">
        <f t="shared" si="16"/>
        <v>74777.392000000007</v>
      </c>
      <c r="J28" s="14">
        <f t="shared" si="17"/>
        <v>69624.38</v>
      </c>
      <c r="K28" s="7"/>
      <c r="L28" s="14">
        <f t="shared" si="8"/>
        <v>5696.3186999999998</v>
      </c>
      <c r="M28" s="14">
        <f t="shared" si="9"/>
        <v>0</v>
      </c>
    </row>
    <row r="29" spans="1:13" s="3" customFormat="1" ht="15.75" customHeight="1" x14ac:dyDescent="0.25">
      <c r="A29" s="6">
        <v>23</v>
      </c>
      <c r="B29" s="14">
        <v>32115</v>
      </c>
      <c r="C29" s="14">
        <f>ROUND(D29/12,2)</f>
        <v>5679.81</v>
      </c>
      <c r="D29" s="14">
        <f>ROUND(B29*$F$3,2)</f>
        <v>68157.66</v>
      </c>
      <c r="E29" s="14">
        <f t="shared" si="2"/>
        <v>0</v>
      </c>
      <c r="F29" s="14">
        <f t="shared" ref="F29" si="18">E29*12</f>
        <v>0</v>
      </c>
      <c r="G29" s="14">
        <f t="shared" ref="G29" si="19">(C29+E29)*0.92</f>
        <v>5225.4252000000006</v>
      </c>
      <c r="H29" s="19">
        <f t="shared" si="5"/>
        <v>2434.75</v>
      </c>
      <c r="I29" s="14">
        <f t="shared" ref="I29" si="20">SUM(D29,F29,G29,H29)</f>
        <v>75817.835200000001</v>
      </c>
      <c r="J29" s="14">
        <f t="shared" ref="J29" si="21">SUM(D29,F29,H29)</f>
        <v>70592.41</v>
      </c>
      <c r="L29" s="14">
        <f t="shared" si="8"/>
        <v>5776.3667699999996</v>
      </c>
      <c r="M29" s="14">
        <f t="shared" si="9"/>
        <v>0</v>
      </c>
    </row>
    <row r="30" spans="1:13" s="5" customFormat="1" ht="30" customHeight="1" x14ac:dyDescent="0.25">
      <c r="A30" s="8" t="s">
        <v>19</v>
      </c>
      <c r="B30" s="2"/>
      <c r="C30" s="3"/>
      <c r="D30" s="2"/>
      <c r="E30" s="2"/>
      <c r="F30" s="2"/>
      <c r="G30" s="2"/>
      <c r="H30" s="17"/>
      <c r="I30" s="2"/>
      <c r="J30" s="3"/>
    </row>
    <row r="31" spans="1:13" s="3" customFormat="1" ht="15.9" customHeight="1" x14ac:dyDescent="0.25">
      <c r="A31" s="4" t="s">
        <v>1</v>
      </c>
      <c r="B31" s="4" t="s">
        <v>2</v>
      </c>
      <c r="C31" s="4" t="s">
        <v>3</v>
      </c>
      <c r="D31" s="4" t="s">
        <v>4</v>
      </c>
      <c r="E31" s="4" t="s">
        <v>5</v>
      </c>
      <c r="F31" s="4" t="s">
        <v>6</v>
      </c>
      <c r="G31" s="4" t="s">
        <v>7</v>
      </c>
      <c r="H31" s="18" t="s">
        <v>8</v>
      </c>
      <c r="I31" s="4" t="s">
        <v>9</v>
      </c>
      <c r="J31" s="4" t="s">
        <v>10</v>
      </c>
      <c r="L31" s="4" t="s">
        <v>3</v>
      </c>
      <c r="M31" s="4" t="s">
        <v>5</v>
      </c>
    </row>
    <row r="32" spans="1:13" s="3" customFormat="1" ht="15.9" customHeight="1" x14ac:dyDescent="0.25">
      <c r="A32" s="6">
        <v>0</v>
      </c>
      <c r="B32" s="14">
        <v>16804</v>
      </c>
      <c r="C32" s="14">
        <f>ROUND(D32/12,2)</f>
        <v>2971.93</v>
      </c>
      <c r="D32" s="14">
        <f t="shared" ref="D32:D50" si="22">ROUND(B32*$F$3,2)</f>
        <v>35663.129999999997</v>
      </c>
      <c r="E32" s="14">
        <f>IF(B32&lt;=16421.84,359.95*$F$3/12,IF(AND(16421.84&lt;B32,B32&lt;=18695.86),179.98*$F$3/12,0))</f>
        <v>31.830962833333331</v>
      </c>
      <c r="F32" s="14">
        <f>E32*12</f>
        <v>381.97155399999997</v>
      </c>
      <c r="G32" s="14">
        <f t="shared" ref="G32:G44" si="23">(C32+E32)*0.92</f>
        <v>2763.4600858066665</v>
      </c>
      <c r="H32" s="19">
        <f t="shared" ref="H32:H55" si="24">ROUND(730.81+2.5%*(D32+F32),2)</f>
        <v>1631.94</v>
      </c>
      <c r="I32" s="14">
        <f>SUM(D32,F32,G32,H32)</f>
        <v>40440.501639806673</v>
      </c>
      <c r="J32" s="14">
        <f>SUM(D32,F32,H32)</f>
        <v>37677.041554000003</v>
      </c>
      <c r="L32" s="14">
        <f>C32*1.017</f>
        <v>3022.4528099999998</v>
      </c>
      <c r="M32" s="14">
        <f>E32*1.017</f>
        <v>32.372089201499996</v>
      </c>
    </row>
    <row r="33" spans="1:13" s="3" customFormat="1" ht="15.9" customHeight="1" x14ac:dyDescent="0.25">
      <c r="A33" s="6">
        <v>1</v>
      </c>
      <c r="B33" s="14">
        <v>17057</v>
      </c>
      <c r="C33" s="14">
        <f t="shared" ref="C33:C44" si="25">ROUND(D33/12,2)</f>
        <v>3016.67</v>
      </c>
      <c r="D33" s="14">
        <f t="shared" si="22"/>
        <v>36200.07</v>
      </c>
      <c r="E33" s="14">
        <f t="shared" ref="E33:E55" si="26">IF(B33&lt;=16421.84,359.95*$F$3/12,IF(AND(16421.84&lt;B33,B33&lt;=18695.86),179.98*$F$3/12,0))</f>
        <v>31.830962833333331</v>
      </c>
      <c r="F33" s="14">
        <f t="shared" ref="F33:F47" si="27">E33*12</f>
        <v>381.97155399999997</v>
      </c>
      <c r="G33" s="14">
        <f t="shared" si="23"/>
        <v>2804.6208858066666</v>
      </c>
      <c r="H33" s="19">
        <f t="shared" si="24"/>
        <v>1645.36</v>
      </c>
      <c r="I33" s="14">
        <f t="shared" ref="I33:I44" si="28">SUM(D33,F33,G33,H33)</f>
        <v>41032.022439806671</v>
      </c>
      <c r="J33" s="14">
        <f t="shared" ref="J33:J44" si="29">SUM(D33,F33,H33)</f>
        <v>38227.401554000004</v>
      </c>
      <c r="L33" s="14">
        <f t="shared" ref="L33:L55" si="30">C33*1.017</f>
        <v>3067.9533899999997</v>
      </c>
      <c r="M33" s="14">
        <f t="shared" ref="M33:M55" si="31">E33*1.017</f>
        <v>32.372089201499996</v>
      </c>
    </row>
    <row r="34" spans="1:13" s="3" customFormat="1" ht="15.9" customHeight="1" x14ac:dyDescent="0.25">
      <c r="A34" s="6">
        <v>2</v>
      </c>
      <c r="B34" s="14">
        <v>17310</v>
      </c>
      <c r="C34" s="14">
        <f t="shared" si="25"/>
        <v>3061.42</v>
      </c>
      <c r="D34" s="14">
        <f t="shared" si="22"/>
        <v>36737.01</v>
      </c>
      <c r="E34" s="14">
        <f t="shared" si="26"/>
        <v>31.830962833333331</v>
      </c>
      <c r="F34" s="14">
        <f t="shared" si="27"/>
        <v>381.97155399999997</v>
      </c>
      <c r="G34" s="14">
        <f t="shared" si="23"/>
        <v>2845.7908858066667</v>
      </c>
      <c r="H34" s="19">
        <f t="shared" si="24"/>
        <v>1658.78</v>
      </c>
      <c r="I34" s="14">
        <f t="shared" si="28"/>
        <v>41623.55243980667</v>
      </c>
      <c r="J34" s="14">
        <f t="shared" si="29"/>
        <v>38777.761554000004</v>
      </c>
      <c r="L34" s="14">
        <f t="shared" si="30"/>
        <v>3113.4641399999996</v>
      </c>
      <c r="M34" s="14">
        <f t="shared" si="31"/>
        <v>32.372089201499996</v>
      </c>
    </row>
    <row r="35" spans="1:13" s="3" customFormat="1" ht="15.9" customHeight="1" x14ac:dyDescent="0.25">
      <c r="A35" s="6">
        <v>3</v>
      </c>
      <c r="B35" s="14">
        <v>17563</v>
      </c>
      <c r="C35" s="14">
        <f t="shared" si="25"/>
        <v>3106.16</v>
      </c>
      <c r="D35" s="14">
        <f t="shared" si="22"/>
        <v>37273.949999999997</v>
      </c>
      <c r="E35" s="14">
        <f t="shared" si="26"/>
        <v>31.830962833333331</v>
      </c>
      <c r="F35" s="14">
        <f t="shared" si="27"/>
        <v>381.97155399999997</v>
      </c>
      <c r="G35" s="14">
        <f t="shared" si="23"/>
        <v>2886.9516858066663</v>
      </c>
      <c r="H35" s="19">
        <f t="shared" si="24"/>
        <v>1672.21</v>
      </c>
      <c r="I35" s="14">
        <f t="shared" si="28"/>
        <v>42215.083239806663</v>
      </c>
      <c r="J35" s="14">
        <f t="shared" si="29"/>
        <v>39328.131554</v>
      </c>
      <c r="L35" s="14">
        <f t="shared" si="30"/>
        <v>3158.9647199999995</v>
      </c>
      <c r="M35" s="14">
        <f t="shared" si="31"/>
        <v>32.372089201499996</v>
      </c>
    </row>
    <row r="36" spans="1:13" s="3" customFormat="1" ht="15.9" customHeight="1" x14ac:dyDescent="0.25">
      <c r="A36" s="6">
        <v>4</v>
      </c>
      <c r="B36" s="14">
        <v>17563</v>
      </c>
      <c r="C36" s="14">
        <f t="shared" si="25"/>
        <v>3106.16</v>
      </c>
      <c r="D36" s="14">
        <f t="shared" si="22"/>
        <v>37273.949999999997</v>
      </c>
      <c r="E36" s="14">
        <f t="shared" si="26"/>
        <v>31.830962833333331</v>
      </c>
      <c r="F36" s="14">
        <f t="shared" si="27"/>
        <v>381.97155399999997</v>
      </c>
      <c r="G36" s="14">
        <f t="shared" si="23"/>
        <v>2886.9516858066663</v>
      </c>
      <c r="H36" s="19">
        <f t="shared" si="24"/>
        <v>1672.21</v>
      </c>
      <c r="I36" s="14">
        <f t="shared" si="28"/>
        <v>42215.083239806663</v>
      </c>
      <c r="J36" s="14">
        <f t="shared" si="29"/>
        <v>39328.131554</v>
      </c>
      <c r="L36" s="14">
        <f t="shared" si="30"/>
        <v>3158.9647199999995</v>
      </c>
      <c r="M36" s="14">
        <f t="shared" si="31"/>
        <v>32.372089201499996</v>
      </c>
    </row>
    <row r="37" spans="1:13" s="3" customFormat="1" ht="15.9" customHeight="1" x14ac:dyDescent="0.25">
      <c r="A37" s="6">
        <v>5</v>
      </c>
      <c r="B37" s="14">
        <v>17856</v>
      </c>
      <c r="C37" s="14">
        <f t="shared" si="25"/>
        <v>3157.98</v>
      </c>
      <c r="D37" s="14">
        <f t="shared" si="22"/>
        <v>37895.79</v>
      </c>
      <c r="E37" s="14">
        <f t="shared" si="26"/>
        <v>31.830962833333331</v>
      </c>
      <c r="F37" s="14">
        <f t="shared" si="27"/>
        <v>381.97155399999997</v>
      </c>
      <c r="G37" s="14">
        <f t="shared" si="23"/>
        <v>2934.6260858066667</v>
      </c>
      <c r="H37" s="19">
        <f t="shared" si="24"/>
        <v>1687.75</v>
      </c>
      <c r="I37" s="14">
        <f t="shared" si="28"/>
        <v>42900.137639806671</v>
      </c>
      <c r="J37" s="14">
        <f t="shared" si="29"/>
        <v>39965.511554000004</v>
      </c>
      <c r="L37" s="14">
        <f t="shared" si="30"/>
        <v>3211.6656599999997</v>
      </c>
      <c r="M37" s="14">
        <f t="shared" si="31"/>
        <v>32.372089201499996</v>
      </c>
    </row>
    <row r="38" spans="1:13" s="3" customFormat="1" ht="15.9" customHeight="1" x14ac:dyDescent="0.25">
      <c r="A38" s="6">
        <v>6</v>
      </c>
      <c r="B38" s="14">
        <v>17856</v>
      </c>
      <c r="C38" s="14">
        <f t="shared" si="25"/>
        <v>3157.98</v>
      </c>
      <c r="D38" s="14">
        <f t="shared" si="22"/>
        <v>37895.79</v>
      </c>
      <c r="E38" s="14">
        <f t="shared" si="26"/>
        <v>31.830962833333331</v>
      </c>
      <c r="F38" s="14">
        <f t="shared" si="27"/>
        <v>381.97155399999997</v>
      </c>
      <c r="G38" s="14">
        <f t="shared" si="23"/>
        <v>2934.6260858066667</v>
      </c>
      <c r="H38" s="19">
        <f t="shared" si="24"/>
        <v>1687.75</v>
      </c>
      <c r="I38" s="14">
        <f t="shared" si="28"/>
        <v>42900.137639806671</v>
      </c>
      <c r="J38" s="14">
        <f t="shared" si="29"/>
        <v>39965.511554000004</v>
      </c>
      <c r="L38" s="14">
        <f t="shared" si="30"/>
        <v>3211.6656599999997</v>
      </c>
      <c r="M38" s="14">
        <f t="shared" si="31"/>
        <v>32.372089201499996</v>
      </c>
    </row>
    <row r="39" spans="1:13" s="3" customFormat="1" ht="15.9" customHeight="1" x14ac:dyDescent="0.25">
      <c r="A39" s="6">
        <v>7</v>
      </c>
      <c r="B39" s="14">
        <v>18247</v>
      </c>
      <c r="C39" s="14">
        <f t="shared" si="25"/>
        <v>3227.13</v>
      </c>
      <c r="D39" s="14">
        <f t="shared" si="22"/>
        <v>38725.61</v>
      </c>
      <c r="E39" s="14">
        <f t="shared" si="26"/>
        <v>31.830962833333331</v>
      </c>
      <c r="F39" s="14">
        <f t="shared" si="27"/>
        <v>381.97155399999997</v>
      </c>
      <c r="G39" s="14">
        <f t="shared" si="23"/>
        <v>2998.2440858066666</v>
      </c>
      <c r="H39" s="19">
        <f t="shared" si="24"/>
        <v>1708.5</v>
      </c>
      <c r="I39" s="14">
        <f t="shared" si="28"/>
        <v>43814.325639806673</v>
      </c>
      <c r="J39" s="14">
        <f t="shared" si="29"/>
        <v>40816.081554000004</v>
      </c>
      <c r="L39" s="14">
        <f t="shared" si="30"/>
        <v>3281.9912099999997</v>
      </c>
      <c r="M39" s="14">
        <f t="shared" si="31"/>
        <v>32.372089201499996</v>
      </c>
    </row>
    <row r="40" spans="1:13" s="3" customFormat="1" ht="15.9" customHeight="1" x14ac:dyDescent="0.25">
      <c r="A40" s="6">
        <v>8</v>
      </c>
      <c r="B40" s="14">
        <v>18247</v>
      </c>
      <c r="C40" s="14">
        <f t="shared" si="25"/>
        <v>3227.13</v>
      </c>
      <c r="D40" s="14">
        <f t="shared" si="22"/>
        <v>38725.61</v>
      </c>
      <c r="E40" s="14">
        <f t="shared" si="26"/>
        <v>31.830962833333331</v>
      </c>
      <c r="F40" s="14">
        <f t="shared" si="27"/>
        <v>381.97155399999997</v>
      </c>
      <c r="G40" s="14">
        <f t="shared" si="23"/>
        <v>2998.2440858066666</v>
      </c>
      <c r="H40" s="19">
        <f t="shared" si="24"/>
        <v>1708.5</v>
      </c>
      <c r="I40" s="14">
        <f t="shared" si="28"/>
        <v>43814.325639806673</v>
      </c>
      <c r="J40" s="14">
        <f t="shared" si="29"/>
        <v>40816.081554000004</v>
      </c>
      <c r="L40" s="14">
        <f t="shared" si="30"/>
        <v>3281.9912099999997</v>
      </c>
      <c r="M40" s="14">
        <f t="shared" si="31"/>
        <v>32.372089201499996</v>
      </c>
    </row>
    <row r="41" spans="1:13" s="3" customFormat="1" ht="15.9" customHeight="1" x14ac:dyDescent="0.25">
      <c r="A41" s="6">
        <v>9</v>
      </c>
      <c r="B41" s="14">
        <v>18920</v>
      </c>
      <c r="C41" s="14">
        <f t="shared" si="25"/>
        <v>3346.16</v>
      </c>
      <c r="D41" s="14">
        <f t="shared" si="22"/>
        <v>40153.919999999998</v>
      </c>
      <c r="E41" s="14">
        <f t="shared" si="26"/>
        <v>0</v>
      </c>
      <c r="F41" s="14">
        <f t="shared" si="27"/>
        <v>0</v>
      </c>
      <c r="G41" s="14">
        <f t="shared" si="23"/>
        <v>3078.4672</v>
      </c>
      <c r="H41" s="19">
        <f t="shared" si="24"/>
        <v>1734.66</v>
      </c>
      <c r="I41" s="14">
        <f t="shared" si="28"/>
        <v>44967.047200000001</v>
      </c>
      <c r="J41" s="14">
        <f t="shared" si="29"/>
        <v>41888.58</v>
      </c>
      <c r="L41" s="14">
        <f t="shared" si="30"/>
        <v>3403.0447199999994</v>
      </c>
      <c r="M41" s="14">
        <f t="shared" si="31"/>
        <v>0</v>
      </c>
    </row>
    <row r="42" spans="1:13" s="3" customFormat="1" ht="15.9" customHeight="1" x14ac:dyDescent="0.25">
      <c r="A42" s="6">
        <v>10</v>
      </c>
      <c r="B42" s="14">
        <v>18920</v>
      </c>
      <c r="C42" s="14">
        <f t="shared" si="25"/>
        <v>3346.16</v>
      </c>
      <c r="D42" s="14">
        <f t="shared" si="22"/>
        <v>40153.919999999998</v>
      </c>
      <c r="E42" s="14">
        <f t="shared" si="26"/>
        <v>0</v>
      </c>
      <c r="F42" s="14">
        <f t="shared" si="27"/>
        <v>0</v>
      </c>
      <c r="G42" s="14">
        <f t="shared" si="23"/>
        <v>3078.4672</v>
      </c>
      <c r="H42" s="19">
        <f t="shared" si="24"/>
        <v>1734.66</v>
      </c>
      <c r="I42" s="14">
        <f t="shared" si="28"/>
        <v>44967.047200000001</v>
      </c>
      <c r="J42" s="14">
        <f t="shared" si="29"/>
        <v>41888.58</v>
      </c>
      <c r="L42" s="14">
        <f t="shared" si="30"/>
        <v>3403.0447199999994</v>
      </c>
      <c r="M42" s="14">
        <f t="shared" si="31"/>
        <v>0</v>
      </c>
    </row>
    <row r="43" spans="1:13" s="3" customFormat="1" ht="15.9" customHeight="1" x14ac:dyDescent="0.25">
      <c r="A43" s="6">
        <v>11</v>
      </c>
      <c r="B43" s="14">
        <v>19593</v>
      </c>
      <c r="C43" s="14">
        <f t="shared" si="25"/>
        <v>3465.19</v>
      </c>
      <c r="D43" s="14">
        <f t="shared" si="22"/>
        <v>41582.22</v>
      </c>
      <c r="E43" s="14">
        <f t="shared" si="26"/>
        <v>0</v>
      </c>
      <c r="F43" s="14">
        <f t="shared" si="27"/>
        <v>0</v>
      </c>
      <c r="G43" s="14">
        <f t="shared" si="23"/>
        <v>3187.9748000000004</v>
      </c>
      <c r="H43" s="19">
        <f t="shared" si="24"/>
        <v>1770.37</v>
      </c>
      <c r="I43" s="14">
        <f t="shared" si="28"/>
        <v>46540.564800000007</v>
      </c>
      <c r="J43" s="14">
        <f t="shared" si="29"/>
        <v>43352.590000000004</v>
      </c>
      <c r="L43" s="14">
        <f t="shared" si="30"/>
        <v>3524.0982299999996</v>
      </c>
      <c r="M43" s="14">
        <f t="shared" si="31"/>
        <v>0</v>
      </c>
    </row>
    <row r="44" spans="1:13" s="3" customFormat="1" ht="15.9" customHeight="1" x14ac:dyDescent="0.25">
      <c r="A44" s="6">
        <v>12</v>
      </c>
      <c r="B44" s="14">
        <v>19593</v>
      </c>
      <c r="C44" s="14">
        <f t="shared" si="25"/>
        <v>3465.19</v>
      </c>
      <c r="D44" s="14">
        <f t="shared" si="22"/>
        <v>41582.22</v>
      </c>
      <c r="E44" s="14">
        <f t="shared" si="26"/>
        <v>0</v>
      </c>
      <c r="F44" s="14">
        <f t="shared" si="27"/>
        <v>0</v>
      </c>
      <c r="G44" s="14">
        <f t="shared" si="23"/>
        <v>3187.9748000000004</v>
      </c>
      <c r="H44" s="19">
        <f t="shared" si="24"/>
        <v>1770.37</v>
      </c>
      <c r="I44" s="14">
        <f t="shared" si="28"/>
        <v>46540.564800000007</v>
      </c>
      <c r="J44" s="14">
        <f t="shared" si="29"/>
        <v>43352.590000000004</v>
      </c>
      <c r="L44" s="14">
        <f t="shared" si="30"/>
        <v>3524.0982299999996</v>
      </c>
      <c r="M44" s="14">
        <f t="shared" si="31"/>
        <v>0</v>
      </c>
    </row>
    <row r="45" spans="1:13" s="3" customFormat="1" ht="15.9" customHeight="1" x14ac:dyDescent="0.25">
      <c r="A45" s="6">
        <v>13</v>
      </c>
      <c r="B45" s="14">
        <v>20218</v>
      </c>
      <c r="C45" s="14">
        <f t="shared" ref="C45:C50" si="32">ROUND(D45/12,2)</f>
        <v>3575.72</v>
      </c>
      <c r="D45" s="14">
        <f t="shared" si="22"/>
        <v>42908.66</v>
      </c>
      <c r="E45" s="14">
        <f t="shared" si="26"/>
        <v>0</v>
      </c>
      <c r="F45" s="14">
        <f t="shared" si="27"/>
        <v>0</v>
      </c>
      <c r="G45" s="14">
        <f t="shared" ref="G45:G50" si="33">(C45+E45)*0.92</f>
        <v>3289.6624000000002</v>
      </c>
      <c r="H45" s="19">
        <f t="shared" si="24"/>
        <v>1803.53</v>
      </c>
      <c r="I45" s="14">
        <f t="shared" ref="I45:I50" si="34">SUM(D45,F45,G45,H45)</f>
        <v>48001.852400000003</v>
      </c>
      <c r="J45" s="14">
        <f t="shared" ref="J45:J50" si="35">SUM(D45,F45,H45)</f>
        <v>44712.19</v>
      </c>
      <c r="L45" s="14">
        <f t="shared" si="30"/>
        <v>3636.5072399999995</v>
      </c>
      <c r="M45" s="14">
        <f t="shared" si="31"/>
        <v>0</v>
      </c>
    </row>
    <row r="46" spans="1:13" s="3" customFormat="1" ht="15.9" customHeight="1" x14ac:dyDescent="0.25">
      <c r="A46" s="6">
        <v>14</v>
      </c>
      <c r="B46" s="14">
        <v>20218</v>
      </c>
      <c r="C46" s="14">
        <f t="shared" si="32"/>
        <v>3575.72</v>
      </c>
      <c r="D46" s="14">
        <f t="shared" si="22"/>
        <v>42908.66</v>
      </c>
      <c r="E46" s="14">
        <f t="shared" si="26"/>
        <v>0</v>
      </c>
      <c r="F46" s="14">
        <f t="shared" si="27"/>
        <v>0</v>
      </c>
      <c r="G46" s="14">
        <f t="shared" si="33"/>
        <v>3289.6624000000002</v>
      </c>
      <c r="H46" s="19">
        <f t="shared" si="24"/>
        <v>1803.53</v>
      </c>
      <c r="I46" s="14">
        <f t="shared" si="34"/>
        <v>48001.852400000003</v>
      </c>
      <c r="J46" s="14">
        <f t="shared" si="35"/>
        <v>44712.19</v>
      </c>
      <c r="L46" s="14">
        <f t="shared" si="30"/>
        <v>3636.5072399999995</v>
      </c>
      <c r="M46" s="14">
        <f t="shared" si="31"/>
        <v>0</v>
      </c>
    </row>
    <row r="47" spans="1:13" s="3" customFormat="1" ht="15.9" customHeight="1" x14ac:dyDescent="0.25">
      <c r="A47" s="6">
        <v>15</v>
      </c>
      <c r="B47" s="14">
        <v>20843</v>
      </c>
      <c r="C47" s="14">
        <f t="shared" si="32"/>
        <v>3686.26</v>
      </c>
      <c r="D47" s="14">
        <f t="shared" si="22"/>
        <v>44235.1</v>
      </c>
      <c r="E47" s="14">
        <f t="shared" si="26"/>
        <v>0</v>
      </c>
      <c r="F47" s="14">
        <f t="shared" si="27"/>
        <v>0</v>
      </c>
      <c r="G47" s="14">
        <f t="shared" si="33"/>
        <v>3391.3592000000003</v>
      </c>
      <c r="H47" s="19">
        <f t="shared" si="24"/>
        <v>1836.69</v>
      </c>
      <c r="I47" s="14">
        <f t="shared" si="34"/>
        <v>49463.1492</v>
      </c>
      <c r="J47" s="14">
        <f t="shared" si="35"/>
        <v>46071.79</v>
      </c>
      <c r="L47" s="14">
        <f t="shared" si="30"/>
        <v>3748.9264199999998</v>
      </c>
      <c r="M47" s="14">
        <f t="shared" si="31"/>
        <v>0</v>
      </c>
    </row>
    <row r="48" spans="1:13" s="3" customFormat="1" ht="15.9" customHeight="1" x14ac:dyDescent="0.25">
      <c r="A48" s="6">
        <v>16</v>
      </c>
      <c r="B48" s="14">
        <v>20843</v>
      </c>
      <c r="C48" s="14">
        <f t="shared" si="32"/>
        <v>3686.26</v>
      </c>
      <c r="D48" s="14">
        <f t="shared" si="22"/>
        <v>44235.1</v>
      </c>
      <c r="E48" s="14">
        <f t="shared" si="26"/>
        <v>0</v>
      </c>
      <c r="F48" s="14">
        <f t="shared" ref="F48:F54" si="36">E48*12</f>
        <v>0</v>
      </c>
      <c r="G48" s="14">
        <f t="shared" si="33"/>
        <v>3391.3592000000003</v>
      </c>
      <c r="H48" s="19">
        <f t="shared" si="24"/>
        <v>1836.69</v>
      </c>
      <c r="I48" s="14">
        <f t="shared" si="34"/>
        <v>49463.1492</v>
      </c>
      <c r="J48" s="14">
        <f t="shared" si="35"/>
        <v>46071.79</v>
      </c>
      <c r="L48" s="14">
        <f t="shared" si="30"/>
        <v>3748.9264199999998</v>
      </c>
      <c r="M48" s="14">
        <f t="shared" si="31"/>
        <v>0</v>
      </c>
    </row>
    <row r="49" spans="1:13" s="3" customFormat="1" ht="15.9" customHeight="1" x14ac:dyDescent="0.25">
      <c r="A49" s="6">
        <v>17</v>
      </c>
      <c r="B49" s="14">
        <v>21468</v>
      </c>
      <c r="C49" s="14">
        <f t="shared" si="32"/>
        <v>3796.8</v>
      </c>
      <c r="D49" s="14">
        <f>ROUND(B49*$F$3,2)</f>
        <v>45561.54</v>
      </c>
      <c r="E49" s="14">
        <f t="shared" si="26"/>
        <v>0</v>
      </c>
      <c r="F49" s="14">
        <f t="shared" si="36"/>
        <v>0</v>
      </c>
      <c r="G49" s="14">
        <f t="shared" si="33"/>
        <v>3493.0560000000005</v>
      </c>
      <c r="H49" s="19">
        <f t="shared" si="24"/>
        <v>1869.85</v>
      </c>
      <c r="I49" s="14">
        <f t="shared" si="34"/>
        <v>50924.446000000004</v>
      </c>
      <c r="J49" s="14">
        <f t="shared" si="35"/>
        <v>47431.39</v>
      </c>
      <c r="L49" s="14">
        <f t="shared" si="30"/>
        <v>3861.3455999999996</v>
      </c>
      <c r="M49" s="14">
        <f t="shared" si="31"/>
        <v>0</v>
      </c>
    </row>
    <row r="50" spans="1:13" s="3" customFormat="1" ht="15.9" customHeight="1" x14ac:dyDescent="0.25">
      <c r="A50" s="6">
        <v>18</v>
      </c>
      <c r="B50" s="14">
        <v>21468</v>
      </c>
      <c r="C50" s="14">
        <f t="shared" si="32"/>
        <v>3796.8</v>
      </c>
      <c r="D50" s="14">
        <f t="shared" si="22"/>
        <v>45561.54</v>
      </c>
      <c r="E50" s="14">
        <f t="shared" si="26"/>
        <v>0</v>
      </c>
      <c r="F50" s="14">
        <f t="shared" si="36"/>
        <v>0</v>
      </c>
      <c r="G50" s="14">
        <f t="shared" si="33"/>
        <v>3493.0560000000005</v>
      </c>
      <c r="H50" s="19">
        <f t="shared" si="24"/>
        <v>1869.85</v>
      </c>
      <c r="I50" s="14">
        <f t="shared" si="34"/>
        <v>50924.446000000004</v>
      </c>
      <c r="J50" s="14">
        <f t="shared" si="35"/>
        <v>47431.39</v>
      </c>
      <c r="L50" s="14">
        <f t="shared" si="30"/>
        <v>3861.3455999999996</v>
      </c>
      <c r="M50" s="14">
        <f t="shared" si="31"/>
        <v>0</v>
      </c>
    </row>
    <row r="51" spans="1:13" s="3" customFormat="1" ht="15.9" customHeight="1" x14ac:dyDescent="0.25">
      <c r="A51" s="6">
        <v>19</v>
      </c>
      <c r="B51" s="14">
        <v>22093</v>
      </c>
      <c r="C51" s="14">
        <f>ROUND(D51/12,2)</f>
        <v>3907.33</v>
      </c>
      <c r="D51" s="14">
        <f>ROUND(B51*$F$3,2)</f>
        <v>46887.97</v>
      </c>
      <c r="E51" s="14">
        <f t="shared" si="26"/>
        <v>0</v>
      </c>
      <c r="F51" s="14">
        <f t="shared" si="36"/>
        <v>0</v>
      </c>
      <c r="G51" s="14">
        <f>(C51+E51)*0.92</f>
        <v>3594.7436000000002</v>
      </c>
      <c r="H51" s="19">
        <f t="shared" si="24"/>
        <v>1903.01</v>
      </c>
      <c r="I51" s="14">
        <f>SUM(D51,F51,G51,H51)</f>
        <v>52385.723600000005</v>
      </c>
      <c r="J51" s="14">
        <f>SUM(D51,F51,H51)</f>
        <v>48790.98</v>
      </c>
      <c r="L51" s="14">
        <f t="shared" si="30"/>
        <v>3973.7546099999995</v>
      </c>
      <c r="M51" s="14">
        <f t="shared" si="31"/>
        <v>0</v>
      </c>
    </row>
    <row r="52" spans="1:13" s="3" customFormat="1" ht="15.9" customHeight="1" x14ac:dyDescent="0.25">
      <c r="A52" s="6">
        <v>20</v>
      </c>
      <c r="B52" s="14">
        <v>22093</v>
      </c>
      <c r="C52" s="14">
        <f>ROUND(D52/12,2)</f>
        <v>3907.33</v>
      </c>
      <c r="D52" s="14">
        <f>ROUND(B52*$F$3,2)</f>
        <v>46887.97</v>
      </c>
      <c r="E52" s="14">
        <f t="shared" si="26"/>
        <v>0</v>
      </c>
      <c r="F52" s="14">
        <f t="shared" si="36"/>
        <v>0</v>
      </c>
      <c r="G52" s="14">
        <f>(C52+E52)*0.92</f>
        <v>3594.7436000000002</v>
      </c>
      <c r="H52" s="19">
        <f t="shared" si="24"/>
        <v>1903.01</v>
      </c>
      <c r="I52" s="14">
        <f>SUM(D52,F52,G52,H52)</f>
        <v>52385.723600000005</v>
      </c>
      <c r="J52" s="14">
        <f>SUM(D52,F52,H52)</f>
        <v>48790.98</v>
      </c>
      <c r="L52" s="14">
        <f t="shared" si="30"/>
        <v>3973.7546099999995</v>
      </c>
      <c r="M52" s="14">
        <f t="shared" si="31"/>
        <v>0</v>
      </c>
    </row>
    <row r="53" spans="1:13" s="3" customFormat="1" ht="15.75" customHeight="1" x14ac:dyDescent="0.25">
      <c r="A53" s="6">
        <v>21</v>
      </c>
      <c r="B53" s="14">
        <v>22718</v>
      </c>
      <c r="C53" s="14">
        <f>ROUND(D53/12,2)</f>
        <v>4017.87</v>
      </c>
      <c r="D53" s="14">
        <f>ROUND(B53*$F$3,2)</f>
        <v>48214.41</v>
      </c>
      <c r="E53" s="14">
        <f t="shared" si="26"/>
        <v>0</v>
      </c>
      <c r="F53" s="14">
        <f t="shared" si="36"/>
        <v>0</v>
      </c>
      <c r="G53" s="14">
        <f>(C53+E53)*0.92</f>
        <v>3696.4404</v>
      </c>
      <c r="H53" s="19">
        <f t="shared" si="24"/>
        <v>1936.17</v>
      </c>
      <c r="I53" s="14">
        <f>SUM(D53,F53,G53,H53)</f>
        <v>53847.020400000001</v>
      </c>
      <c r="J53" s="14">
        <f>SUM(D53,F53,H53)</f>
        <v>50150.58</v>
      </c>
      <c r="L53" s="14">
        <f t="shared" si="30"/>
        <v>4086.1737899999994</v>
      </c>
      <c r="M53" s="14">
        <f t="shared" si="31"/>
        <v>0</v>
      </c>
    </row>
    <row r="54" spans="1:13" s="3" customFormat="1" ht="15.75" customHeight="1" x14ac:dyDescent="0.25">
      <c r="A54" s="6">
        <v>22</v>
      </c>
      <c r="B54" s="14">
        <v>22718</v>
      </c>
      <c r="C54" s="14">
        <f>ROUND(D54/12,2)</f>
        <v>4017.87</v>
      </c>
      <c r="D54" s="14">
        <f>ROUND(B54*$F$3,2)</f>
        <v>48214.41</v>
      </c>
      <c r="E54" s="14">
        <f t="shared" si="26"/>
        <v>0</v>
      </c>
      <c r="F54" s="14">
        <f t="shared" si="36"/>
        <v>0</v>
      </c>
      <c r="G54" s="14">
        <f>(C54+E54)*0.92</f>
        <v>3696.4404</v>
      </c>
      <c r="H54" s="19">
        <f t="shared" si="24"/>
        <v>1936.17</v>
      </c>
      <c r="I54" s="14">
        <f>SUM(D54,F54,G54,H54)</f>
        <v>53847.020400000001</v>
      </c>
      <c r="J54" s="14">
        <f>SUM(D54,F54,H54)</f>
        <v>50150.58</v>
      </c>
      <c r="L54" s="14">
        <f t="shared" si="30"/>
        <v>4086.1737899999994</v>
      </c>
      <c r="M54" s="14">
        <f t="shared" si="31"/>
        <v>0</v>
      </c>
    </row>
    <row r="55" spans="1:13" s="5" customFormat="1" ht="15.9" customHeight="1" x14ac:dyDescent="0.25">
      <c r="A55" s="6">
        <v>23</v>
      </c>
      <c r="B55" s="14">
        <v>23343</v>
      </c>
      <c r="C55" s="14">
        <f>ROUND(D55/12,2)</f>
        <v>4128.3999999999996</v>
      </c>
      <c r="D55" s="14">
        <f>ROUND(B55*$F$3,2)</f>
        <v>49540.85</v>
      </c>
      <c r="E55" s="14">
        <f t="shared" si="26"/>
        <v>0</v>
      </c>
      <c r="F55" s="14">
        <f t="shared" ref="F55" si="37">E55*12</f>
        <v>0</v>
      </c>
      <c r="G55" s="14">
        <f>(C55+E55)*0.92</f>
        <v>3798.1279999999997</v>
      </c>
      <c r="H55" s="19">
        <f t="shared" si="24"/>
        <v>1969.33</v>
      </c>
      <c r="I55" s="14">
        <f>SUM(D55,F55,G55,H55)</f>
        <v>55308.307999999997</v>
      </c>
      <c r="J55" s="14">
        <f>SUM(D55,F55,H55)</f>
        <v>51510.18</v>
      </c>
      <c r="L55" s="14">
        <f t="shared" si="30"/>
        <v>4198.5827999999992</v>
      </c>
      <c r="M55" s="14">
        <f t="shared" si="31"/>
        <v>0</v>
      </c>
    </row>
    <row r="56" spans="1:13" s="3" customFormat="1" ht="30" customHeight="1" x14ac:dyDescent="0.25">
      <c r="A56" s="8" t="s">
        <v>11</v>
      </c>
      <c r="B56" s="2"/>
      <c r="D56" s="2"/>
      <c r="E56" s="2"/>
      <c r="F56" s="2"/>
      <c r="G56" s="2"/>
      <c r="H56" s="17"/>
      <c r="I56" s="2"/>
    </row>
    <row r="57" spans="1:13" s="3" customFormat="1" ht="15.9" customHeight="1" x14ac:dyDescent="0.25">
      <c r="A57" s="4" t="s">
        <v>1</v>
      </c>
      <c r="B57" s="4" t="s">
        <v>2</v>
      </c>
      <c r="C57" s="4" t="s">
        <v>3</v>
      </c>
      <c r="D57" s="4" t="s">
        <v>4</v>
      </c>
      <c r="E57" s="4" t="s">
        <v>5</v>
      </c>
      <c r="F57" s="4" t="s">
        <v>6</v>
      </c>
      <c r="G57" s="4" t="s">
        <v>7</v>
      </c>
      <c r="H57" s="18" t="s">
        <v>8</v>
      </c>
      <c r="I57" s="4" t="s">
        <v>9</v>
      </c>
      <c r="J57" s="4" t="s">
        <v>10</v>
      </c>
      <c r="L57" s="4" t="s">
        <v>3</v>
      </c>
      <c r="M57" s="4" t="s">
        <v>5</v>
      </c>
    </row>
    <row r="58" spans="1:13" s="3" customFormat="1" ht="15.9" customHeight="1" x14ac:dyDescent="0.25">
      <c r="A58" s="6">
        <v>0</v>
      </c>
      <c r="B58" s="14">
        <v>14273.7</v>
      </c>
      <c r="C58" s="14">
        <f>ROUND(D58/12,2)</f>
        <v>2524.42</v>
      </c>
      <c r="D58" s="14">
        <f t="shared" ref="D58:D76" si="38">ROUND(B58*$F$3,2)</f>
        <v>30293.07</v>
      </c>
      <c r="E58" s="14">
        <f>IF(B58&lt;=16421.84,359.95*$F$3/12,IF(AND(16421.84&lt;B58,B58&lt;=18695.86),179.98*$F$3/12,0))</f>
        <v>63.660157083333331</v>
      </c>
      <c r="F58" s="14">
        <f>E58*12</f>
        <v>763.92188499999997</v>
      </c>
      <c r="G58" s="14">
        <f>(C58+E58)*0.92</f>
        <v>2381.0337445166665</v>
      </c>
      <c r="H58" s="19">
        <f t="shared" ref="H58:H81" si="39">ROUND(730.81+2.5%*(D58+F58),2)</f>
        <v>1507.23</v>
      </c>
      <c r="I58" s="14">
        <f>SUM(D58,F58,G58,H58)</f>
        <v>34945.255629516672</v>
      </c>
      <c r="J58" s="14">
        <f>SUM(D58,F58,H58)</f>
        <v>32564.221884999999</v>
      </c>
      <c r="L58" s="14">
        <f>C58*1.017</f>
        <v>2567.3351399999997</v>
      </c>
      <c r="M58" s="14">
        <f>E58*1.017</f>
        <v>64.742379753749987</v>
      </c>
    </row>
    <row r="59" spans="1:13" s="3" customFormat="1" ht="15.9" customHeight="1" x14ac:dyDescent="0.25">
      <c r="A59" s="6">
        <v>1</v>
      </c>
      <c r="B59" s="14">
        <v>14541.01</v>
      </c>
      <c r="C59" s="14">
        <f t="shared" ref="C59:C70" si="40">ROUND(D59/12,2)</f>
        <v>2571.6999999999998</v>
      </c>
      <c r="D59" s="14">
        <f t="shared" si="38"/>
        <v>30860.39</v>
      </c>
      <c r="E59" s="14">
        <f t="shared" ref="E59:E81" si="41">IF(B59&lt;=16421.84,359.95*$F$3/12,IF(AND(16421.84&lt;B59,B59&lt;=18695.86),179.98*$F$3/12,0))</f>
        <v>63.660157083333331</v>
      </c>
      <c r="F59" s="14">
        <f t="shared" ref="F59:F73" si="42">E59*12</f>
        <v>763.92188499999997</v>
      </c>
      <c r="G59" s="14">
        <f t="shared" ref="G59:G70" si="43">(C59+E59)*0.92</f>
        <v>2424.5313445166666</v>
      </c>
      <c r="H59" s="19">
        <f t="shared" si="39"/>
        <v>1521.42</v>
      </c>
      <c r="I59" s="14">
        <f t="shared" ref="I59:I70" si="44">SUM(D59,F59,G59,H59)</f>
        <v>35570.263229516662</v>
      </c>
      <c r="J59" s="14">
        <f t="shared" ref="J59:J70" si="45">SUM(D59,F59,H59)</f>
        <v>33145.731885000001</v>
      </c>
      <c r="L59" s="14">
        <f t="shared" ref="L59:L81" si="46">C59*1.017</f>
        <v>2615.4188999999997</v>
      </c>
      <c r="M59" s="14">
        <f t="shared" ref="M59:M81" si="47">E59*1.017</f>
        <v>64.742379753749987</v>
      </c>
    </row>
    <row r="60" spans="1:13" s="3" customFormat="1" ht="15.9" customHeight="1" x14ac:dyDescent="0.25">
      <c r="A60" s="6">
        <v>2</v>
      </c>
      <c r="B60" s="14">
        <v>14808.32</v>
      </c>
      <c r="C60" s="14">
        <f t="shared" si="40"/>
        <v>2618.98</v>
      </c>
      <c r="D60" s="14">
        <f t="shared" si="38"/>
        <v>31427.7</v>
      </c>
      <c r="E60" s="14">
        <f t="shared" si="41"/>
        <v>63.660157083333331</v>
      </c>
      <c r="F60" s="14">
        <f t="shared" si="42"/>
        <v>763.92188499999997</v>
      </c>
      <c r="G60" s="14">
        <f t="shared" si="43"/>
        <v>2468.0289445166668</v>
      </c>
      <c r="H60" s="19">
        <f t="shared" si="39"/>
        <v>1535.6</v>
      </c>
      <c r="I60" s="14">
        <f t="shared" si="44"/>
        <v>36195.250829516663</v>
      </c>
      <c r="J60" s="14">
        <f t="shared" si="45"/>
        <v>33727.221884999999</v>
      </c>
      <c r="L60" s="14">
        <f t="shared" si="46"/>
        <v>2663.5026599999997</v>
      </c>
      <c r="M60" s="14">
        <f t="shared" si="47"/>
        <v>64.742379753749987</v>
      </c>
    </row>
    <row r="61" spans="1:13" s="3" customFormat="1" ht="15.9" customHeight="1" x14ac:dyDescent="0.25">
      <c r="A61" s="6">
        <v>3</v>
      </c>
      <c r="B61" s="14">
        <v>15075.63</v>
      </c>
      <c r="C61" s="14">
        <f t="shared" si="40"/>
        <v>2666.25</v>
      </c>
      <c r="D61" s="14">
        <f t="shared" si="38"/>
        <v>31995.01</v>
      </c>
      <c r="E61" s="14">
        <f t="shared" si="41"/>
        <v>63.660157083333331</v>
      </c>
      <c r="F61" s="14">
        <f t="shared" si="42"/>
        <v>763.92188499999997</v>
      </c>
      <c r="G61" s="14">
        <f t="shared" si="43"/>
        <v>2511.5173445166665</v>
      </c>
      <c r="H61" s="19">
        <f t="shared" si="39"/>
        <v>1549.78</v>
      </c>
      <c r="I61" s="14">
        <f t="shared" si="44"/>
        <v>36820.229229516663</v>
      </c>
      <c r="J61" s="14">
        <f t="shared" si="45"/>
        <v>34308.711884999997</v>
      </c>
      <c r="L61" s="14">
        <f t="shared" si="46"/>
        <v>2711.5762499999996</v>
      </c>
      <c r="M61" s="14">
        <f t="shared" si="47"/>
        <v>64.742379753749987</v>
      </c>
    </row>
    <row r="62" spans="1:13" s="3" customFormat="1" ht="15.9" customHeight="1" x14ac:dyDescent="0.25">
      <c r="A62" s="6">
        <v>4</v>
      </c>
      <c r="B62" s="14">
        <v>15075.63</v>
      </c>
      <c r="C62" s="14">
        <f t="shared" si="40"/>
        <v>2666.25</v>
      </c>
      <c r="D62" s="14">
        <f t="shared" si="38"/>
        <v>31995.01</v>
      </c>
      <c r="E62" s="14">
        <f t="shared" si="41"/>
        <v>63.660157083333331</v>
      </c>
      <c r="F62" s="14">
        <f t="shared" si="42"/>
        <v>763.92188499999997</v>
      </c>
      <c r="G62" s="14">
        <f t="shared" si="43"/>
        <v>2511.5173445166665</v>
      </c>
      <c r="H62" s="19">
        <f t="shared" si="39"/>
        <v>1549.78</v>
      </c>
      <c r="I62" s="14">
        <f t="shared" si="44"/>
        <v>36820.229229516663</v>
      </c>
      <c r="J62" s="14">
        <f t="shared" si="45"/>
        <v>34308.711884999997</v>
      </c>
      <c r="L62" s="14">
        <f t="shared" si="46"/>
        <v>2711.5762499999996</v>
      </c>
      <c r="M62" s="14">
        <f t="shared" si="47"/>
        <v>64.742379753749987</v>
      </c>
    </row>
    <row r="63" spans="1:13" s="3" customFormat="1" ht="15.9" customHeight="1" x14ac:dyDescent="0.25">
      <c r="A63" s="6">
        <v>5</v>
      </c>
      <c r="B63" s="14">
        <v>15431.97</v>
      </c>
      <c r="C63" s="14">
        <f t="shared" si="40"/>
        <v>2729.27</v>
      </c>
      <c r="D63" s="14">
        <f t="shared" si="38"/>
        <v>32751.27</v>
      </c>
      <c r="E63" s="14">
        <f t="shared" si="41"/>
        <v>63.660157083333331</v>
      </c>
      <c r="F63" s="14">
        <f t="shared" si="42"/>
        <v>763.92188499999997</v>
      </c>
      <c r="G63" s="14">
        <f t="shared" si="43"/>
        <v>2569.4957445166665</v>
      </c>
      <c r="H63" s="19">
        <f t="shared" si="39"/>
        <v>1568.69</v>
      </c>
      <c r="I63" s="14">
        <f t="shared" si="44"/>
        <v>37653.377629516668</v>
      </c>
      <c r="J63" s="14">
        <f t="shared" si="45"/>
        <v>35083.881885000003</v>
      </c>
      <c r="L63" s="14">
        <f t="shared" si="46"/>
        <v>2775.6675899999996</v>
      </c>
      <c r="M63" s="14">
        <f t="shared" si="47"/>
        <v>64.742379753749987</v>
      </c>
    </row>
    <row r="64" spans="1:13" s="3" customFormat="1" ht="15.9" customHeight="1" x14ac:dyDescent="0.25">
      <c r="A64" s="6">
        <v>6</v>
      </c>
      <c r="B64" s="14">
        <v>15431.97</v>
      </c>
      <c r="C64" s="14">
        <f t="shared" si="40"/>
        <v>2729.27</v>
      </c>
      <c r="D64" s="14">
        <f t="shared" si="38"/>
        <v>32751.27</v>
      </c>
      <c r="E64" s="14">
        <f t="shared" si="41"/>
        <v>63.660157083333331</v>
      </c>
      <c r="F64" s="14">
        <f t="shared" si="42"/>
        <v>763.92188499999997</v>
      </c>
      <c r="G64" s="14">
        <f t="shared" si="43"/>
        <v>2569.4957445166665</v>
      </c>
      <c r="H64" s="19">
        <f t="shared" si="39"/>
        <v>1568.69</v>
      </c>
      <c r="I64" s="14">
        <f t="shared" si="44"/>
        <v>37653.377629516668</v>
      </c>
      <c r="J64" s="14">
        <f t="shared" si="45"/>
        <v>35083.881885000003</v>
      </c>
      <c r="L64" s="14">
        <f t="shared" si="46"/>
        <v>2775.6675899999996</v>
      </c>
      <c r="M64" s="14">
        <f t="shared" si="47"/>
        <v>64.742379753749987</v>
      </c>
    </row>
    <row r="65" spans="1:13" s="3" customFormat="1" ht="15.9" customHeight="1" x14ac:dyDescent="0.25">
      <c r="A65" s="6">
        <v>7</v>
      </c>
      <c r="B65" s="14">
        <v>15788.31</v>
      </c>
      <c r="C65" s="14">
        <f t="shared" si="40"/>
        <v>2792.29</v>
      </c>
      <c r="D65" s="14">
        <f t="shared" si="38"/>
        <v>33507.53</v>
      </c>
      <c r="E65" s="14">
        <f t="shared" si="41"/>
        <v>63.660157083333331</v>
      </c>
      <c r="F65" s="14">
        <f t="shared" si="42"/>
        <v>763.92188499999997</v>
      </c>
      <c r="G65" s="14">
        <f t="shared" si="43"/>
        <v>2627.4741445166665</v>
      </c>
      <c r="H65" s="19">
        <f t="shared" si="39"/>
        <v>1587.6</v>
      </c>
      <c r="I65" s="14">
        <f t="shared" si="44"/>
        <v>38486.526029516666</v>
      </c>
      <c r="J65" s="14">
        <f t="shared" si="45"/>
        <v>35859.051885000001</v>
      </c>
      <c r="L65" s="14">
        <f t="shared" si="46"/>
        <v>2839.7589299999995</v>
      </c>
      <c r="M65" s="14">
        <f t="shared" si="47"/>
        <v>64.742379753749987</v>
      </c>
    </row>
    <row r="66" spans="1:13" s="3" customFormat="1" ht="15.9" customHeight="1" x14ac:dyDescent="0.25">
      <c r="A66" s="6">
        <v>8</v>
      </c>
      <c r="B66" s="14">
        <v>15788.31</v>
      </c>
      <c r="C66" s="14">
        <f t="shared" si="40"/>
        <v>2792.29</v>
      </c>
      <c r="D66" s="14">
        <f t="shared" si="38"/>
        <v>33507.53</v>
      </c>
      <c r="E66" s="14">
        <f t="shared" si="41"/>
        <v>63.660157083333331</v>
      </c>
      <c r="F66" s="14">
        <f t="shared" si="42"/>
        <v>763.92188499999997</v>
      </c>
      <c r="G66" s="14">
        <f t="shared" si="43"/>
        <v>2627.4741445166665</v>
      </c>
      <c r="H66" s="19">
        <f t="shared" si="39"/>
        <v>1587.6</v>
      </c>
      <c r="I66" s="14">
        <f t="shared" si="44"/>
        <v>38486.526029516666</v>
      </c>
      <c r="J66" s="14">
        <f t="shared" si="45"/>
        <v>35859.051885000001</v>
      </c>
      <c r="L66" s="14">
        <f t="shared" si="46"/>
        <v>2839.7589299999995</v>
      </c>
      <c r="M66" s="14">
        <f t="shared" si="47"/>
        <v>64.742379753749987</v>
      </c>
    </row>
    <row r="67" spans="1:13" s="3" customFormat="1" ht="15.9" customHeight="1" x14ac:dyDescent="0.25">
      <c r="A67" s="6">
        <v>9</v>
      </c>
      <c r="B67" s="14">
        <v>16411.919999999998</v>
      </c>
      <c r="C67" s="14">
        <f t="shared" si="40"/>
        <v>2902.59</v>
      </c>
      <c r="D67" s="14">
        <f t="shared" si="38"/>
        <v>34831.019999999997</v>
      </c>
      <c r="E67" s="14">
        <f t="shared" si="41"/>
        <v>63.660157083333331</v>
      </c>
      <c r="F67" s="14">
        <f t="shared" si="42"/>
        <v>763.92188499999997</v>
      </c>
      <c r="G67" s="14">
        <f t="shared" si="43"/>
        <v>2728.9501445166666</v>
      </c>
      <c r="H67" s="19">
        <f t="shared" si="39"/>
        <v>1620.68</v>
      </c>
      <c r="I67" s="14">
        <f t="shared" si="44"/>
        <v>39944.572029516668</v>
      </c>
      <c r="J67" s="14">
        <f t="shared" si="45"/>
        <v>37215.621885</v>
      </c>
      <c r="L67" s="14">
        <f t="shared" si="46"/>
        <v>2951.9340299999999</v>
      </c>
      <c r="M67" s="14">
        <f t="shared" si="47"/>
        <v>64.742379753749987</v>
      </c>
    </row>
    <row r="68" spans="1:13" s="3" customFormat="1" ht="15.9" customHeight="1" x14ac:dyDescent="0.25">
      <c r="A68" s="6">
        <v>10</v>
      </c>
      <c r="B68" s="14">
        <v>16411.919999999998</v>
      </c>
      <c r="C68" s="14">
        <f t="shared" si="40"/>
        <v>2902.59</v>
      </c>
      <c r="D68" s="14">
        <f t="shared" si="38"/>
        <v>34831.019999999997</v>
      </c>
      <c r="E68" s="14">
        <f t="shared" si="41"/>
        <v>63.660157083333331</v>
      </c>
      <c r="F68" s="14">
        <f t="shared" si="42"/>
        <v>763.92188499999997</v>
      </c>
      <c r="G68" s="14">
        <f t="shared" si="43"/>
        <v>2728.9501445166666</v>
      </c>
      <c r="H68" s="19">
        <f t="shared" si="39"/>
        <v>1620.68</v>
      </c>
      <c r="I68" s="14">
        <f t="shared" si="44"/>
        <v>39944.572029516668</v>
      </c>
      <c r="J68" s="14">
        <f t="shared" si="45"/>
        <v>37215.621885</v>
      </c>
      <c r="L68" s="14">
        <f t="shared" si="46"/>
        <v>2951.9340299999999</v>
      </c>
      <c r="M68" s="14">
        <f t="shared" si="47"/>
        <v>64.742379753749987</v>
      </c>
    </row>
    <row r="69" spans="1:13" s="3" customFormat="1" ht="15.9" customHeight="1" x14ac:dyDescent="0.25">
      <c r="A69" s="6">
        <v>11</v>
      </c>
      <c r="B69" s="14">
        <v>17035.53</v>
      </c>
      <c r="C69" s="14">
        <f t="shared" si="40"/>
        <v>3012.88</v>
      </c>
      <c r="D69" s="14">
        <f t="shared" si="38"/>
        <v>36154.51</v>
      </c>
      <c r="E69" s="14">
        <f t="shared" si="41"/>
        <v>31.830962833333331</v>
      </c>
      <c r="F69" s="14">
        <f t="shared" si="42"/>
        <v>381.97155399999997</v>
      </c>
      <c r="G69" s="14">
        <f t="shared" si="43"/>
        <v>2801.1340858066669</v>
      </c>
      <c r="H69" s="19">
        <f t="shared" si="39"/>
        <v>1644.22</v>
      </c>
      <c r="I69" s="14">
        <f t="shared" si="44"/>
        <v>40981.835639806675</v>
      </c>
      <c r="J69" s="14">
        <f t="shared" si="45"/>
        <v>38180.701554000007</v>
      </c>
      <c r="L69" s="14">
        <f t="shared" si="46"/>
        <v>3064.0989599999998</v>
      </c>
      <c r="M69" s="14">
        <f t="shared" si="47"/>
        <v>32.372089201499996</v>
      </c>
    </row>
    <row r="70" spans="1:13" s="3" customFormat="1" ht="15.9" customHeight="1" x14ac:dyDescent="0.25">
      <c r="A70" s="6">
        <v>12</v>
      </c>
      <c r="B70" s="14">
        <v>17035.53</v>
      </c>
      <c r="C70" s="14">
        <f t="shared" si="40"/>
        <v>3012.88</v>
      </c>
      <c r="D70" s="14">
        <f t="shared" si="38"/>
        <v>36154.51</v>
      </c>
      <c r="E70" s="14">
        <f t="shared" si="41"/>
        <v>31.830962833333331</v>
      </c>
      <c r="F70" s="14">
        <f t="shared" si="42"/>
        <v>381.97155399999997</v>
      </c>
      <c r="G70" s="14">
        <f t="shared" si="43"/>
        <v>2801.1340858066669</v>
      </c>
      <c r="H70" s="19">
        <f t="shared" si="39"/>
        <v>1644.22</v>
      </c>
      <c r="I70" s="14">
        <f t="shared" si="44"/>
        <v>40981.835639806675</v>
      </c>
      <c r="J70" s="14">
        <f t="shared" si="45"/>
        <v>38180.701554000007</v>
      </c>
      <c r="L70" s="14">
        <f t="shared" si="46"/>
        <v>3064.0989599999998</v>
      </c>
      <c r="M70" s="14">
        <f t="shared" si="47"/>
        <v>32.372089201499996</v>
      </c>
    </row>
    <row r="71" spans="1:13" s="3" customFormat="1" ht="15.9" customHeight="1" x14ac:dyDescent="0.25">
      <c r="A71" s="6">
        <v>13</v>
      </c>
      <c r="B71" s="14">
        <v>17659.14</v>
      </c>
      <c r="C71" s="14">
        <f t="shared" ref="C71:C76" si="48">ROUND(D71/12,2)</f>
        <v>3123.17</v>
      </c>
      <c r="D71" s="14">
        <f t="shared" si="38"/>
        <v>37477.99</v>
      </c>
      <c r="E71" s="14">
        <f t="shared" si="41"/>
        <v>31.830962833333331</v>
      </c>
      <c r="F71" s="14">
        <f t="shared" si="42"/>
        <v>381.97155399999997</v>
      </c>
      <c r="G71" s="14">
        <f t="shared" ref="G71:G76" si="49">(C71+E71)*0.92</f>
        <v>2902.6008858066666</v>
      </c>
      <c r="H71" s="19">
        <f t="shared" si="39"/>
        <v>1677.31</v>
      </c>
      <c r="I71" s="14">
        <f t="shared" ref="I71:I76" si="50">SUM(D71,F71,G71,H71)</f>
        <v>42439.872439806662</v>
      </c>
      <c r="J71" s="14">
        <f t="shared" ref="J71:J76" si="51">SUM(D71,F71,H71)</f>
        <v>39537.271553999999</v>
      </c>
      <c r="L71" s="14">
        <f t="shared" si="46"/>
        <v>3176.2638899999997</v>
      </c>
      <c r="M71" s="14">
        <f t="shared" si="47"/>
        <v>32.372089201499996</v>
      </c>
    </row>
    <row r="72" spans="1:13" s="3" customFormat="1" ht="15.9" customHeight="1" x14ac:dyDescent="0.25">
      <c r="A72" s="6">
        <v>14</v>
      </c>
      <c r="B72" s="14">
        <v>17659.14</v>
      </c>
      <c r="C72" s="14">
        <f t="shared" si="48"/>
        <v>3123.17</v>
      </c>
      <c r="D72" s="14">
        <f t="shared" si="38"/>
        <v>37477.99</v>
      </c>
      <c r="E72" s="14">
        <f t="shared" si="41"/>
        <v>31.830962833333331</v>
      </c>
      <c r="F72" s="14">
        <f t="shared" si="42"/>
        <v>381.97155399999997</v>
      </c>
      <c r="G72" s="14">
        <f t="shared" si="49"/>
        <v>2902.6008858066666</v>
      </c>
      <c r="H72" s="19">
        <f t="shared" si="39"/>
        <v>1677.31</v>
      </c>
      <c r="I72" s="14">
        <f t="shared" si="50"/>
        <v>42439.872439806662</v>
      </c>
      <c r="J72" s="14">
        <f t="shared" si="51"/>
        <v>39537.271553999999</v>
      </c>
      <c r="L72" s="14">
        <f t="shared" si="46"/>
        <v>3176.2638899999997</v>
      </c>
      <c r="M72" s="14">
        <f t="shared" si="47"/>
        <v>32.372089201499996</v>
      </c>
    </row>
    <row r="73" spans="1:13" s="3" customFormat="1" ht="15.9" customHeight="1" x14ac:dyDescent="0.25">
      <c r="A73" s="6">
        <v>15</v>
      </c>
      <c r="B73" s="14">
        <v>18282.75</v>
      </c>
      <c r="C73" s="14">
        <f t="shared" si="48"/>
        <v>3233.46</v>
      </c>
      <c r="D73" s="14">
        <f t="shared" si="38"/>
        <v>38801.480000000003</v>
      </c>
      <c r="E73" s="14">
        <f t="shared" si="41"/>
        <v>31.830962833333331</v>
      </c>
      <c r="F73" s="14">
        <f t="shared" si="42"/>
        <v>381.97155399999997</v>
      </c>
      <c r="G73" s="14">
        <f t="shared" si="49"/>
        <v>3004.0676858066668</v>
      </c>
      <c r="H73" s="19">
        <f t="shared" si="39"/>
        <v>1710.4</v>
      </c>
      <c r="I73" s="14">
        <f t="shared" si="50"/>
        <v>43897.919239806673</v>
      </c>
      <c r="J73" s="14">
        <f t="shared" si="51"/>
        <v>40893.851554000008</v>
      </c>
      <c r="L73" s="14">
        <f t="shared" si="46"/>
        <v>3288.4288199999996</v>
      </c>
      <c r="M73" s="14">
        <f t="shared" si="47"/>
        <v>32.372089201499996</v>
      </c>
    </row>
    <row r="74" spans="1:13" s="3" customFormat="1" ht="15.9" customHeight="1" x14ac:dyDescent="0.25">
      <c r="A74" s="6">
        <v>16</v>
      </c>
      <c r="B74" s="14">
        <v>18282.75</v>
      </c>
      <c r="C74" s="14">
        <f t="shared" si="48"/>
        <v>3233.46</v>
      </c>
      <c r="D74" s="14">
        <f t="shared" si="38"/>
        <v>38801.480000000003</v>
      </c>
      <c r="E74" s="14">
        <f t="shared" si="41"/>
        <v>31.830962833333331</v>
      </c>
      <c r="F74" s="14">
        <f t="shared" ref="F74:F80" si="52">E74*12</f>
        <v>381.97155399999997</v>
      </c>
      <c r="G74" s="14">
        <f t="shared" si="49"/>
        <v>3004.0676858066668</v>
      </c>
      <c r="H74" s="19">
        <f t="shared" si="39"/>
        <v>1710.4</v>
      </c>
      <c r="I74" s="14">
        <f t="shared" si="50"/>
        <v>43897.919239806673</v>
      </c>
      <c r="J74" s="14">
        <f t="shared" si="51"/>
        <v>40893.851554000008</v>
      </c>
      <c r="L74" s="14">
        <f t="shared" si="46"/>
        <v>3288.4288199999996</v>
      </c>
      <c r="M74" s="14">
        <f t="shared" si="47"/>
        <v>32.372089201499996</v>
      </c>
    </row>
    <row r="75" spans="1:13" s="3" customFormat="1" ht="15.9" customHeight="1" x14ac:dyDescent="0.25">
      <c r="A75" s="6">
        <v>17</v>
      </c>
      <c r="B75" s="14">
        <v>18906.36</v>
      </c>
      <c r="C75" s="14">
        <f t="shared" si="48"/>
        <v>3343.75</v>
      </c>
      <c r="D75" s="14">
        <f>ROUND(B75*$F$3,2)</f>
        <v>40124.97</v>
      </c>
      <c r="E75" s="14">
        <f t="shared" si="41"/>
        <v>0</v>
      </c>
      <c r="F75" s="14">
        <f t="shared" si="52"/>
        <v>0</v>
      </c>
      <c r="G75" s="14">
        <f t="shared" si="49"/>
        <v>3076.25</v>
      </c>
      <c r="H75" s="19">
        <f t="shared" si="39"/>
        <v>1733.93</v>
      </c>
      <c r="I75" s="14">
        <f t="shared" si="50"/>
        <v>44935.15</v>
      </c>
      <c r="J75" s="14">
        <f t="shared" si="51"/>
        <v>41858.9</v>
      </c>
      <c r="L75" s="14">
        <f t="shared" si="46"/>
        <v>3400.5937499999995</v>
      </c>
      <c r="M75" s="14">
        <f t="shared" si="47"/>
        <v>0</v>
      </c>
    </row>
    <row r="76" spans="1:13" s="3" customFormat="1" ht="15.9" customHeight="1" x14ac:dyDescent="0.25">
      <c r="A76" s="6">
        <v>18</v>
      </c>
      <c r="B76" s="14">
        <v>18906.36</v>
      </c>
      <c r="C76" s="14">
        <f t="shared" si="48"/>
        <v>3343.75</v>
      </c>
      <c r="D76" s="14">
        <f t="shared" si="38"/>
        <v>40124.97</v>
      </c>
      <c r="E76" s="14">
        <f t="shared" si="41"/>
        <v>0</v>
      </c>
      <c r="F76" s="14">
        <f t="shared" si="52"/>
        <v>0</v>
      </c>
      <c r="G76" s="14">
        <f t="shared" si="49"/>
        <v>3076.25</v>
      </c>
      <c r="H76" s="19">
        <f t="shared" si="39"/>
        <v>1733.93</v>
      </c>
      <c r="I76" s="14">
        <f t="shared" si="50"/>
        <v>44935.15</v>
      </c>
      <c r="J76" s="14">
        <f t="shared" si="51"/>
        <v>41858.9</v>
      </c>
      <c r="L76" s="14">
        <f t="shared" si="46"/>
        <v>3400.5937499999995</v>
      </c>
      <c r="M76" s="14">
        <f t="shared" si="47"/>
        <v>0</v>
      </c>
    </row>
    <row r="77" spans="1:13" s="3" customFormat="1" ht="15.9" customHeight="1" x14ac:dyDescent="0.25">
      <c r="A77" s="6">
        <v>19</v>
      </c>
      <c r="B77" s="14">
        <v>19529.97</v>
      </c>
      <c r="C77" s="14">
        <f>ROUND(D77/12,2)</f>
        <v>3454.04</v>
      </c>
      <c r="D77" s="14">
        <f>ROUND(B77*$F$3,2)</f>
        <v>41448.46</v>
      </c>
      <c r="E77" s="14">
        <f t="shared" si="41"/>
        <v>0</v>
      </c>
      <c r="F77" s="14">
        <f t="shared" si="52"/>
        <v>0</v>
      </c>
      <c r="G77" s="14">
        <f>(C77+E77)*0.92</f>
        <v>3177.7168000000001</v>
      </c>
      <c r="H77" s="19">
        <f t="shared" si="39"/>
        <v>1767.02</v>
      </c>
      <c r="I77" s="14">
        <f>SUM(D77,F77,G77,H77)</f>
        <v>46393.196799999998</v>
      </c>
      <c r="J77" s="14">
        <f>SUM(D77,F77,H77)</f>
        <v>43215.479999999996</v>
      </c>
      <c r="L77" s="14">
        <f t="shared" si="46"/>
        <v>3512.7586799999995</v>
      </c>
      <c r="M77" s="14">
        <f t="shared" si="47"/>
        <v>0</v>
      </c>
    </row>
    <row r="78" spans="1:13" s="3" customFormat="1" ht="15.75" customHeight="1" x14ac:dyDescent="0.25">
      <c r="A78" s="6">
        <v>20</v>
      </c>
      <c r="B78" s="14">
        <v>19529.97</v>
      </c>
      <c r="C78" s="14">
        <f>ROUND(D78/12,2)</f>
        <v>3454.04</v>
      </c>
      <c r="D78" s="14">
        <f>ROUND(B78*$F$3,2)</f>
        <v>41448.46</v>
      </c>
      <c r="E78" s="14">
        <f t="shared" si="41"/>
        <v>0</v>
      </c>
      <c r="F78" s="14">
        <f t="shared" si="52"/>
        <v>0</v>
      </c>
      <c r="G78" s="14">
        <f>(C78+E78)*0.92</f>
        <v>3177.7168000000001</v>
      </c>
      <c r="H78" s="19">
        <f t="shared" si="39"/>
        <v>1767.02</v>
      </c>
      <c r="I78" s="14">
        <f>SUM(D78,F78,G78,H78)</f>
        <v>46393.196799999998</v>
      </c>
      <c r="J78" s="14">
        <f>SUM(D78,F78,H78)</f>
        <v>43215.479999999996</v>
      </c>
      <c r="L78" s="14">
        <f t="shared" si="46"/>
        <v>3512.7586799999995</v>
      </c>
      <c r="M78" s="14">
        <f t="shared" si="47"/>
        <v>0</v>
      </c>
    </row>
    <row r="79" spans="1:13" s="5" customFormat="1" ht="15.9" customHeight="1" x14ac:dyDescent="0.25">
      <c r="A79" s="6">
        <v>21</v>
      </c>
      <c r="B79" s="14">
        <v>20153.580000000002</v>
      </c>
      <c r="C79" s="14">
        <f>ROUND(D79/12,2)</f>
        <v>3564.33</v>
      </c>
      <c r="D79" s="14">
        <f>ROUND(B79*$F$3,2)</f>
        <v>42771.94</v>
      </c>
      <c r="E79" s="14">
        <f t="shared" si="41"/>
        <v>0</v>
      </c>
      <c r="F79" s="14">
        <f t="shared" si="52"/>
        <v>0</v>
      </c>
      <c r="G79" s="14">
        <f>(C79+E79)*0.92</f>
        <v>3279.1836000000003</v>
      </c>
      <c r="H79" s="19">
        <f t="shared" si="39"/>
        <v>1800.11</v>
      </c>
      <c r="I79" s="14">
        <f>SUM(D79,F79,G79,H79)</f>
        <v>47851.233600000007</v>
      </c>
      <c r="J79" s="14">
        <f>SUM(D79,F79,H79)</f>
        <v>44572.05</v>
      </c>
      <c r="L79" s="14">
        <f t="shared" si="46"/>
        <v>3624.9236099999994</v>
      </c>
      <c r="M79" s="14">
        <f t="shared" si="47"/>
        <v>0</v>
      </c>
    </row>
    <row r="80" spans="1:13" s="5" customFormat="1" ht="15.9" customHeight="1" x14ac:dyDescent="0.25">
      <c r="A80" s="6">
        <v>22</v>
      </c>
      <c r="B80" s="14">
        <v>20153.580000000002</v>
      </c>
      <c r="C80" s="14">
        <f>ROUND(D80/12,2)</f>
        <v>3564.33</v>
      </c>
      <c r="D80" s="14">
        <f>ROUND(B80*$F$3,2)</f>
        <v>42771.94</v>
      </c>
      <c r="E80" s="14">
        <f t="shared" si="41"/>
        <v>0</v>
      </c>
      <c r="F80" s="14">
        <f t="shared" si="52"/>
        <v>0</v>
      </c>
      <c r="G80" s="14">
        <f>(C80+E80)*0.92</f>
        <v>3279.1836000000003</v>
      </c>
      <c r="H80" s="19">
        <f t="shared" si="39"/>
        <v>1800.11</v>
      </c>
      <c r="I80" s="14">
        <f>SUM(D80,F80,G80,H80)</f>
        <v>47851.233600000007</v>
      </c>
      <c r="J80" s="14">
        <f>SUM(D80,F80,H80)</f>
        <v>44572.05</v>
      </c>
      <c r="L80" s="14">
        <f t="shared" si="46"/>
        <v>3624.9236099999994</v>
      </c>
      <c r="M80" s="14">
        <f t="shared" si="47"/>
        <v>0</v>
      </c>
    </row>
    <row r="81" spans="1:13" s="3" customFormat="1" ht="15.9" customHeight="1" x14ac:dyDescent="0.25">
      <c r="A81" s="6">
        <v>23</v>
      </c>
      <c r="B81" s="14">
        <v>20777.189999999999</v>
      </c>
      <c r="C81" s="14">
        <f>ROUND(D81/12,2)</f>
        <v>3674.62</v>
      </c>
      <c r="D81" s="14">
        <f>ROUND(B81*$F$3,2)</f>
        <v>44095.43</v>
      </c>
      <c r="E81" s="14">
        <f t="shared" si="41"/>
        <v>0</v>
      </c>
      <c r="F81" s="14">
        <f t="shared" ref="F81" si="53">E81*12</f>
        <v>0</v>
      </c>
      <c r="G81" s="14">
        <f>(C81+E81)*0.92</f>
        <v>3380.6504</v>
      </c>
      <c r="H81" s="19">
        <f t="shared" si="39"/>
        <v>1833.2</v>
      </c>
      <c r="I81" s="14">
        <f>SUM(D81,F81,G81,H81)</f>
        <v>49309.280399999996</v>
      </c>
      <c r="J81" s="14">
        <f>SUM(D81,F81,H81)</f>
        <v>45928.63</v>
      </c>
      <c r="L81" s="14">
        <f t="shared" si="46"/>
        <v>3737.0885399999997</v>
      </c>
      <c r="M81" s="14">
        <f t="shared" si="47"/>
        <v>0</v>
      </c>
    </row>
    <row r="82" spans="1:13" s="3" customFormat="1" ht="30" customHeight="1" x14ac:dyDescent="0.25">
      <c r="A82" s="8" t="s">
        <v>12</v>
      </c>
      <c r="B82" s="2"/>
      <c r="D82" s="2"/>
      <c r="E82" s="2"/>
      <c r="F82" s="2"/>
      <c r="G82" s="2"/>
      <c r="H82" s="17"/>
      <c r="I82" s="2"/>
    </row>
    <row r="83" spans="1:13" s="3" customFormat="1" ht="15.9" customHeight="1" x14ac:dyDescent="0.25">
      <c r="A83" s="4" t="s">
        <v>1</v>
      </c>
      <c r="B83" s="4" t="s">
        <v>2</v>
      </c>
      <c r="C83" s="4" t="s">
        <v>3</v>
      </c>
      <c r="D83" s="4" t="s">
        <v>4</v>
      </c>
      <c r="E83" s="4" t="s">
        <v>5</v>
      </c>
      <c r="F83" s="4" t="s">
        <v>6</v>
      </c>
      <c r="G83" s="4" t="s">
        <v>7</v>
      </c>
      <c r="H83" s="18" t="s">
        <v>8</v>
      </c>
      <c r="I83" s="4" t="s">
        <v>9</v>
      </c>
      <c r="J83" s="4" t="s">
        <v>10</v>
      </c>
      <c r="L83" s="4" t="s">
        <v>3</v>
      </c>
      <c r="M83" s="4" t="s">
        <v>5</v>
      </c>
    </row>
    <row r="84" spans="1:13" s="3" customFormat="1" ht="15.9" customHeight="1" x14ac:dyDescent="0.25">
      <c r="A84" s="6">
        <v>0</v>
      </c>
      <c r="B84" s="14">
        <v>12951.56</v>
      </c>
      <c r="C84" s="14">
        <f>ROUND(D84/12,2)</f>
        <v>2290.59</v>
      </c>
      <c r="D84" s="14">
        <f t="shared" ref="D84:D101" si="54">ROUND(B84*$F$3,2)</f>
        <v>27487.1</v>
      </c>
      <c r="E84" s="14">
        <f>IF(B84&lt;=16421.84,359.95*$F$3/12,IF(AND(16421.84&lt;B84,B84&lt;=18695.86),179.98*$F$3/12,0))</f>
        <v>63.660157083333331</v>
      </c>
      <c r="F84" s="15">
        <f>E84*12</f>
        <v>763.92188499999997</v>
      </c>
      <c r="G84" s="14">
        <f t="shared" ref="G84:G96" si="55">(C84+E84)*0.92</f>
        <v>2165.9101445166666</v>
      </c>
      <c r="H84" s="19">
        <f t="shared" ref="H84:H107" si="56">ROUND(730.81+2.5%*(D84+F84),2)</f>
        <v>1437.09</v>
      </c>
      <c r="I84" s="14">
        <f>SUM(D84,F84,G84,H84)</f>
        <v>31854.022029516665</v>
      </c>
      <c r="J84" s="14">
        <f>SUM(D84,F84,H84)</f>
        <v>29688.111884999998</v>
      </c>
      <c r="L84" s="14">
        <f>C84*1.017</f>
        <v>2329.5300299999999</v>
      </c>
      <c r="M84" s="14">
        <f>E84*1.017</f>
        <v>64.742379753749987</v>
      </c>
    </row>
    <row r="85" spans="1:13" s="3" customFormat="1" ht="15.9" customHeight="1" x14ac:dyDescent="0.25">
      <c r="A85" s="6">
        <v>1</v>
      </c>
      <c r="B85" s="14">
        <v>13091.65</v>
      </c>
      <c r="C85" s="14">
        <f t="shared" ref="C85:C96" si="57">ROUND(D85/12,2)</f>
        <v>2315.37</v>
      </c>
      <c r="D85" s="14">
        <f t="shared" si="54"/>
        <v>27784.41</v>
      </c>
      <c r="E85" s="14">
        <f t="shared" ref="E85:E107" si="58">IF(B85&lt;=16421.84,359.95*$F$3/12,IF(AND(16421.84&lt;B85,B85&lt;=18695.86),179.98*$F$3/12,0))</f>
        <v>63.660157083333331</v>
      </c>
      <c r="F85" s="15">
        <f t="shared" ref="F85:F99" si="59">E85*12</f>
        <v>763.92188499999997</v>
      </c>
      <c r="G85" s="14">
        <f t="shared" si="55"/>
        <v>2188.7077445166665</v>
      </c>
      <c r="H85" s="19">
        <f t="shared" si="56"/>
        <v>1444.52</v>
      </c>
      <c r="I85" s="14">
        <f t="shared" ref="I85:I96" si="60">SUM(D85,F85,G85,H85)</f>
        <v>32181.559629516665</v>
      </c>
      <c r="J85" s="14">
        <f t="shared" ref="J85:J96" si="61">SUM(D85,F85,H85)</f>
        <v>29992.851885</v>
      </c>
      <c r="L85" s="14">
        <f t="shared" ref="L85:L107" si="62">C85*1.017</f>
        <v>2354.7312899999997</v>
      </c>
      <c r="M85" s="14">
        <f t="shared" ref="M85:M107" si="63">E85*1.017</f>
        <v>64.742379753749987</v>
      </c>
    </row>
    <row r="86" spans="1:13" s="3" customFormat="1" ht="15.9" customHeight="1" x14ac:dyDescent="0.25">
      <c r="A86" s="6">
        <v>2</v>
      </c>
      <c r="B86" s="14">
        <v>13231.74</v>
      </c>
      <c r="C86" s="14">
        <f t="shared" si="57"/>
        <v>2340.14</v>
      </c>
      <c r="D86" s="14">
        <f t="shared" si="54"/>
        <v>28081.72</v>
      </c>
      <c r="E86" s="14">
        <f t="shared" si="58"/>
        <v>63.660157083333331</v>
      </c>
      <c r="F86" s="15">
        <f t="shared" si="59"/>
        <v>763.92188499999997</v>
      </c>
      <c r="G86" s="14">
        <f t="shared" si="55"/>
        <v>2211.4961445166664</v>
      </c>
      <c r="H86" s="19">
        <f t="shared" si="56"/>
        <v>1451.95</v>
      </c>
      <c r="I86" s="14">
        <f t="shared" si="60"/>
        <v>32509.088029516668</v>
      </c>
      <c r="J86" s="14">
        <f t="shared" si="61"/>
        <v>30297.591885000002</v>
      </c>
      <c r="L86" s="14">
        <f t="shared" si="62"/>
        <v>2379.9223799999995</v>
      </c>
      <c r="M86" s="14">
        <f t="shared" si="63"/>
        <v>64.742379753749987</v>
      </c>
    </row>
    <row r="87" spans="1:13" s="3" customFormat="1" ht="15.9" customHeight="1" x14ac:dyDescent="0.25">
      <c r="A87" s="6">
        <v>3</v>
      </c>
      <c r="B87" s="14">
        <v>13371.83</v>
      </c>
      <c r="C87" s="14">
        <f t="shared" si="57"/>
        <v>2364.92</v>
      </c>
      <c r="D87" s="14">
        <f t="shared" si="54"/>
        <v>28379.03</v>
      </c>
      <c r="E87" s="14">
        <f t="shared" si="58"/>
        <v>63.660157083333331</v>
      </c>
      <c r="F87" s="15">
        <f t="shared" si="59"/>
        <v>763.92188499999997</v>
      </c>
      <c r="G87" s="14">
        <f t="shared" si="55"/>
        <v>2234.2937445166667</v>
      </c>
      <c r="H87" s="19">
        <f t="shared" si="56"/>
        <v>1459.38</v>
      </c>
      <c r="I87" s="14">
        <f t="shared" si="60"/>
        <v>32836.625629516668</v>
      </c>
      <c r="J87" s="14">
        <f t="shared" si="61"/>
        <v>30602.331885</v>
      </c>
      <c r="L87" s="14">
        <f t="shared" si="62"/>
        <v>2405.1236399999998</v>
      </c>
      <c r="M87" s="14">
        <f t="shared" si="63"/>
        <v>64.742379753749987</v>
      </c>
    </row>
    <row r="88" spans="1:13" s="3" customFormat="1" ht="15.9" customHeight="1" x14ac:dyDescent="0.25">
      <c r="A88" s="6">
        <v>4</v>
      </c>
      <c r="B88" s="14">
        <v>13371.83</v>
      </c>
      <c r="C88" s="14">
        <f t="shared" si="57"/>
        <v>2364.92</v>
      </c>
      <c r="D88" s="14">
        <f t="shared" si="54"/>
        <v>28379.03</v>
      </c>
      <c r="E88" s="14">
        <f t="shared" si="58"/>
        <v>63.660157083333331</v>
      </c>
      <c r="F88" s="15">
        <f t="shared" si="59"/>
        <v>763.92188499999997</v>
      </c>
      <c r="G88" s="14">
        <f t="shared" si="55"/>
        <v>2234.2937445166667</v>
      </c>
      <c r="H88" s="19">
        <f t="shared" si="56"/>
        <v>1459.38</v>
      </c>
      <c r="I88" s="14">
        <f t="shared" si="60"/>
        <v>32836.625629516668</v>
      </c>
      <c r="J88" s="14">
        <f t="shared" si="61"/>
        <v>30602.331885</v>
      </c>
      <c r="L88" s="14">
        <f t="shared" si="62"/>
        <v>2405.1236399999998</v>
      </c>
      <c r="M88" s="14">
        <f t="shared" si="63"/>
        <v>64.742379753749987</v>
      </c>
    </row>
    <row r="89" spans="1:13" s="3" customFormat="1" x14ac:dyDescent="0.25">
      <c r="A89" s="6">
        <v>5</v>
      </c>
      <c r="B89" s="14">
        <v>13566.5</v>
      </c>
      <c r="C89" s="14">
        <f t="shared" si="57"/>
        <v>2399.35</v>
      </c>
      <c r="D89" s="14">
        <f t="shared" si="54"/>
        <v>28792.18</v>
      </c>
      <c r="E89" s="14">
        <f t="shared" si="58"/>
        <v>63.660157083333331</v>
      </c>
      <c r="F89" s="15">
        <f t="shared" si="59"/>
        <v>763.92188499999997</v>
      </c>
      <c r="G89" s="14">
        <f t="shared" si="55"/>
        <v>2265.9693445166663</v>
      </c>
      <c r="H89" s="19">
        <f t="shared" si="56"/>
        <v>1469.71</v>
      </c>
      <c r="I89" s="14">
        <f t="shared" si="60"/>
        <v>33291.781229516666</v>
      </c>
      <c r="J89" s="14">
        <f t="shared" si="61"/>
        <v>31025.811884999999</v>
      </c>
      <c r="L89" s="14">
        <f t="shared" si="62"/>
        <v>2440.1389499999996</v>
      </c>
      <c r="M89" s="14">
        <f t="shared" si="63"/>
        <v>64.742379753749987</v>
      </c>
    </row>
    <row r="90" spans="1:13" s="3" customFormat="1" ht="15.9" customHeight="1" x14ac:dyDescent="0.25">
      <c r="A90" s="6">
        <v>6</v>
      </c>
      <c r="B90" s="14">
        <v>13566.5</v>
      </c>
      <c r="C90" s="14">
        <f t="shared" si="57"/>
        <v>2399.35</v>
      </c>
      <c r="D90" s="14">
        <f t="shared" si="54"/>
        <v>28792.18</v>
      </c>
      <c r="E90" s="14">
        <f t="shared" si="58"/>
        <v>63.660157083333331</v>
      </c>
      <c r="F90" s="15">
        <f t="shared" si="59"/>
        <v>763.92188499999997</v>
      </c>
      <c r="G90" s="14">
        <f t="shared" si="55"/>
        <v>2265.9693445166663</v>
      </c>
      <c r="H90" s="19">
        <f t="shared" si="56"/>
        <v>1469.71</v>
      </c>
      <c r="I90" s="14">
        <f t="shared" si="60"/>
        <v>33291.781229516666</v>
      </c>
      <c r="J90" s="14">
        <f t="shared" si="61"/>
        <v>31025.811884999999</v>
      </c>
      <c r="L90" s="14">
        <f t="shared" si="62"/>
        <v>2440.1389499999996</v>
      </c>
      <c r="M90" s="14">
        <f t="shared" si="63"/>
        <v>64.742379753749987</v>
      </c>
    </row>
    <row r="91" spans="1:13" s="3" customFormat="1" ht="15.9" customHeight="1" x14ac:dyDescent="0.25">
      <c r="A91" s="6">
        <v>7</v>
      </c>
      <c r="B91" s="14">
        <v>13761.17</v>
      </c>
      <c r="C91" s="14">
        <f t="shared" si="57"/>
        <v>2433.7800000000002</v>
      </c>
      <c r="D91" s="14">
        <f t="shared" si="54"/>
        <v>29205.33</v>
      </c>
      <c r="E91" s="14">
        <f t="shared" si="58"/>
        <v>63.660157083333331</v>
      </c>
      <c r="F91" s="15">
        <f t="shared" si="59"/>
        <v>763.92188499999997</v>
      </c>
      <c r="G91" s="14">
        <f t="shared" si="55"/>
        <v>2297.6449445166668</v>
      </c>
      <c r="H91" s="19">
        <f t="shared" si="56"/>
        <v>1480.04</v>
      </c>
      <c r="I91" s="14">
        <f t="shared" si="60"/>
        <v>33746.936829516664</v>
      </c>
      <c r="J91" s="14">
        <f t="shared" si="61"/>
        <v>31449.291885000002</v>
      </c>
      <c r="L91" s="14">
        <f t="shared" si="62"/>
        <v>2475.1542599999998</v>
      </c>
      <c r="M91" s="14">
        <f t="shared" si="63"/>
        <v>64.742379753749987</v>
      </c>
    </row>
    <row r="92" spans="1:13" s="3" customFormat="1" ht="15.9" customHeight="1" x14ac:dyDescent="0.25">
      <c r="A92" s="6">
        <v>8</v>
      </c>
      <c r="B92" s="14">
        <v>13761.17</v>
      </c>
      <c r="C92" s="14">
        <f t="shared" si="57"/>
        <v>2433.7800000000002</v>
      </c>
      <c r="D92" s="14">
        <f t="shared" si="54"/>
        <v>29205.33</v>
      </c>
      <c r="E92" s="14">
        <f t="shared" si="58"/>
        <v>63.660157083333331</v>
      </c>
      <c r="F92" s="15">
        <f t="shared" si="59"/>
        <v>763.92188499999997</v>
      </c>
      <c r="G92" s="14">
        <f t="shared" si="55"/>
        <v>2297.6449445166668</v>
      </c>
      <c r="H92" s="19">
        <f t="shared" si="56"/>
        <v>1480.04</v>
      </c>
      <c r="I92" s="14">
        <f t="shared" si="60"/>
        <v>33746.936829516664</v>
      </c>
      <c r="J92" s="14">
        <f t="shared" si="61"/>
        <v>31449.291885000002</v>
      </c>
      <c r="L92" s="14">
        <f t="shared" si="62"/>
        <v>2475.1542599999998</v>
      </c>
      <c r="M92" s="14">
        <f t="shared" si="63"/>
        <v>64.742379753749987</v>
      </c>
    </row>
    <row r="93" spans="1:13" s="3" customFormat="1" ht="15.9" customHeight="1" x14ac:dyDescent="0.25">
      <c r="A93" s="6">
        <v>9</v>
      </c>
      <c r="B93" s="14">
        <v>13955.84</v>
      </c>
      <c r="C93" s="14">
        <f t="shared" si="57"/>
        <v>2468.21</v>
      </c>
      <c r="D93" s="14">
        <f t="shared" si="54"/>
        <v>29618.48</v>
      </c>
      <c r="E93" s="14">
        <f t="shared" si="58"/>
        <v>63.660157083333331</v>
      </c>
      <c r="F93" s="15">
        <f t="shared" si="59"/>
        <v>763.92188499999997</v>
      </c>
      <c r="G93" s="14">
        <f t="shared" si="55"/>
        <v>2329.3205445166668</v>
      </c>
      <c r="H93" s="19">
        <f t="shared" si="56"/>
        <v>1490.37</v>
      </c>
      <c r="I93" s="14">
        <f t="shared" si="60"/>
        <v>34202.09242951667</v>
      </c>
      <c r="J93" s="14">
        <f t="shared" si="61"/>
        <v>31872.771884999998</v>
      </c>
      <c r="L93" s="14">
        <f t="shared" si="62"/>
        <v>2510.16957</v>
      </c>
      <c r="M93" s="14">
        <f t="shared" si="63"/>
        <v>64.742379753749987</v>
      </c>
    </row>
    <row r="94" spans="1:13" s="3" customFormat="1" ht="15.9" customHeight="1" x14ac:dyDescent="0.25">
      <c r="A94" s="6">
        <v>10</v>
      </c>
      <c r="B94" s="14">
        <v>13955.84</v>
      </c>
      <c r="C94" s="14">
        <f t="shared" si="57"/>
        <v>2468.21</v>
      </c>
      <c r="D94" s="14">
        <f t="shared" si="54"/>
        <v>29618.48</v>
      </c>
      <c r="E94" s="14">
        <f t="shared" si="58"/>
        <v>63.660157083333331</v>
      </c>
      <c r="F94" s="15">
        <f t="shared" si="59"/>
        <v>763.92188499999997</v>
      </c>
      <c r="G94" s="14">
        <f t="shared" si="55"/>
        <v>2329.3205445166668</v>
      </c>
      <c r="H94" s="19">
        <f t="shared" si="56"/>
        <v>1490.37</v>
      </c>
      <c r="I94" s="14">
        <f t="shared" si="60"/>
        <v>34202.09242951667</v>
      </c>
      <c r="J94" s="14">
        <f t="shared" si="61"/>
        <v>31872.771884999998</v>
      </c>
      <c r="L94" s="14">
        <f t="shared" si="62"/>
        <v>2510.16957</v>
      </c>
      <c r="M94" s="14">
        <f t="shared" si="63"/>
        <v>64.742379753749987</v>
      </c>
    </row>
    <row r="95" spans="1:13" s="3" customFormat="1" ht="15.9" customHeight="1" x14ac:dyDescent="0.25">
      <c r="A95" s="6">
        <v>11</v>
      </c>
      <c r="B95" s="14">
        <v>14150.51</v>
      </c>
      <c r="C95" s="14">
        <f t="shared" si="57"/>
        <v>2502.64</v>
      </c>
      <c r="D95" s="14">
        <f t="shared" si="54"/>
        <v>30031.63</v>
      </c>
      <c r="E95" s="14">
        <f t="shared" si="58"/>
        <v>63.660157083333331</v>
      </c>
      <c r="F95" s="15">
        <f t="shared" si="59"/>
        <v>763.92188499999997</v>
      </c>
      <c r="G95" s="14">
        <f t="shared" si="55"/>
        <v>2360.9961445166664</v>
      </c>
      <c r="H95" s="19">
        <f t="shared" si="56"/>
        <v>1500.7</v>
      </c>
      <c r="I95" s="14">
        <f t="shared" si="60"/>
        <v>34657.248029516661</v>
      </c>
      <c r="J95" s="14">
        <f t="shared" si="61"/>
        <v>32296.251885000001</v>
      </c>
      <c r="L95" s="14">
        <f t="shared" si="62"/>
        <v>2545.1848799999998</v>
      </c>
      <c r="M95" s="14">
        <f t="shared" si="63"/>
        <v>64.742379753749987</v>
      </c>
    </row>
    <row r="96" spans="1:13" s="3" customFormat="1" ht="15.9" customHeight="1" x14ac:dyDescent="0.25">
      <c r="A96" s="6">
        <v>12</v>
      </c>
      <c r="B96" s="14">
        <v>14150.51</v>
      </c>
      <c r="C96" s="14">
        <f t="shared" si="57"/>
        <v>2502.64</v>
      </c>
      <c r="D96" s="14">
        <f t="shared" si="54"/>
        <v>30031.63</v>
      </c>
      <c r="E96" s="14">
        <f t="shared" si="58"/>
        <v>63.660157083333331</v>
      </c>
      <c r="F96" s="15">
        <f t="shared" si="59"/>
        <v>763.92188499999997</v>
      </c>
      <c r="G96" s="14">
        <f t="shared" si="55"/>
        <v>2360.9961445166664</v>
      </c>
      <c r="H96" s="19">
        <f t="shared" si="56"/>
        <v>1500.7</v>
      </c>
      <c r="I96" s="14">
        <f t="shared" si="60"/>
        <v>34657.248029516661</v>
      </c>
      <c r="J96" s="14">
        <f t="shared" si="61"/>
        <v>32296.251885000001</v>
      </c>
      <c r="L96" s="14">
        <f t="shared" si="62"/>
        <v>2545.1848799999998</v>
      </c>
      <c r="M96" s="14">
        <f t="shared" si="63"/>
        <v>64.742379753749987</v>
      </c>
    </row>
    <row r="97" spans="1:13" s="3" customFormat="1" ht="15.9" customHeight="1" x14ac:dyDescent="0.25">
      <c r="A97" s="6">
        <v>13</v>
      </c>
      <c r="B97" s="14">
        <v>14345.18</v>
      </c>
      <c r="C97" s="14">
        <f t="shared" ref="C97:C102" si="64">ROUND(D97/12,2)</f>
        <v>2537.0700000000002</v>
      </c>
      <c r="D97" s="14">
        <f t="shared" si="54"/>
        <v>30444.78</v>
      </c>
      <c r="E97" s="14">
        <f t="shared" si="58"/>
        <v>63.660157083333331</v>
      </c>
      <c r="F97" s="15">
        <f t="shared" si="59"/>
        <v>763.92188499999997</v>
      </c>
      <c r="G97" s="14">
        <f t="shared" ref="G97:G102" si="65">(C97+E97)*0.92</f>
        <v>2392.6717445166669</v>
      </c>
      <c r="H97" s="19">
        <f t="shared" si="56"/>
        <v>1511.03</v>
      </c>
      <c r="I97" s="14">
        <f t="shared" ref="I97:I102" si="66">SUM(D97,F97,G97,H97)</f>
        <v>35112.403629516666</v>
      </c>
      <c r="J97" s="14">
        <f t="shared" ref="J97:J102" si="67">SUM(D97,F97,H97)</f>
        <v>32719.731884999997</v>
      </c>
      <c r="L97" s="14">
        <f t="shared" si="62"/>
        <v>2580.20019</v>
      </c>
      <c r="M97" s="14">
        <f t="shared" si="63"/>
        <v>64.742379753749987</v>
      </c>
    </row>
    <row r="98" spans="1:13" s="3" customFormat="1" ht="15.9" customHeight="1" x14ac:dyDescent="0.25">
      <c r="A98" s="6">
        <v>14</v>
      </c>
      <c r="B98" s="14">
        <v>14345.18</v>
      </c>
      <c r="C98" s="14">
        <f t="shared" si="64"/>
        <v>2537.0700000000002</v>
      </c>
      <c r="D98" s="14">
        <f t="shared" si="54"/>
        <v>30444.78</v>
      </c>
      <c r="E98" s="14">
        <f t="shared" si="58"/>
        <v>63.660157083333331</v>
      </c>
      <c r="F98" s="15">
        <f t="shared" si="59"/>
        <v>763.92188499999997</v>
      </c>
      <c r="G98" s="14">
        <f t="shared" si="65"/>
        <v>2392.6717445166669</v>
      </c>
      <c r="H98" s="19">
        <f t="shared" si="56"/>
        <v>1511.03</v>
      </c>
      <c r="I98" s="14">
        <f t="shared" si="66"/>
        <v>35112.403629516666</v>
      </c>
      <c r="J98" s="14">
        <f t="shared" si="67"/>
        <v>32719.731884999997</v>
      </c>
      <c r="L98" s="14">
        <f t="shared" si="62"/>
        <v>2580.20019</v>
      </c>
      <c r="M98" s="14">
        <f t="shared" si="63"/>
        <v>64.742379753749987</v>
      </c>
    </row>
    <row r="99" spans="1:13" s="3" customFormat="1" ht="15.9" customHeight="1" x14ac:dyDescent="0.25">
      <c r="A99" s="6">
        <v>15</v>
      </c>
      <c r="B99" s="14">
        <v>14669.29</v>
      </c>
      <c r="C99" s="14">
        <f t="shared" si="64"/>
        <v>2594.39</v>
      </c>
      <c r="D99" s="14">
        <f t="shared" si="54"/>
        <v>31132.63</v>
      </c>
      <c r="E99" s="14">
        <f t="shared" si="58"/>
        <v>63.660157083333331</v>
      </c>
      <c r="F99" s="15">
        <f t="shared" si="59"/>
        <v>763.92188499999997</v>
      </c>
      <c r="G99" s="14">
        <f t="shared" si="65"/>
        <v>2445.4061445166667</v>
      </c>
      <c r="H99" s="19">
        <f t="shared" si="56"/>
        <v>1528.22</v>
      </c>
      <c r="I99" s="14">
        <f t="shared" si="66"/>
        <v>35870.178029516668</v>
      </c>
      <c r="J99" s="14">
        <f t="shared" si="67"/>
        <v>33424.771885000002</v>
      </c>
      <c r="L99" s="14">
        <f t="shared" si="62"/>
        <v>2638.4946299999997</v>
      </c>
      <c r="M99" s="14">
        <f t="shared" si="63"/>
        <v>64.742379753749987</v>
      </c>
    </row>
    <row r="100" spans="1:13" s="3" customFormat="1" ht="15.9" customHeight="1" x14ac:dyDescent="0.25">
      <c r="A100" s="6">
        <v>16</v>
      </c>
      <c r="B100" s="14">
        <v>14669.29</v>
      </c>
      <c r="C100" s="14">
        <f t="shared" si="64"/>
        <v>2594.39</v>
      </c>
      <c r="D100" s="14">
        <f t="shared" si="54"/>
        <v>31132.63</v>
      </c>
      <c r="E100" s="14">
        <f t="shared" si="58"/>
        <v>63.660157083333331</v>
      </c>
      <c r="F100" s="15">
        <f t="shared" ref="F100:F106" si="68">E100*12</f>
        <v>763.92188499999997</v>
      </c>
      <c r="G100" s="14">
        <f t="shared" si="65"/>
        <v>2445.4061445166667</v>
      </c>
      <c r="H100" s="19">
        <f t="shared" si="56"/>
        <v>1528.22</v>
      </c>
      <c r="I100" s="14">
        <f t="shared" si="66"/>
        <v>35870.178029516668</v>
      </c>
      <c r="J100" s="14">
        <f t="shared" si="67"/>
        <v>33424.771885000002</v>
      </c>
      <c r="L100" s="14">
        <f t="shared" si="62"/>
        <v>2638.4946299999997</v>
      </c>
      <c r="M100" s="14">
        <f t="shared" si="63"/>
        <v>64.742379753749987</v>
      </c>
    </row>
    <row r="101" spans="1:13" s="3" customFormat="1" ht="15.9" customHeight="1" x14ac:dyDescent="0.25">
      <c r="A101" s="6">
        <v>17</v>
      </c>
      <c r="B101" s="14">
        <v>14993.4</v>
      </c>
      <c r="C101" s="14">
        <f t="shared" si="64"/>
        <v>2651.71</v>
      </c>
      <c r="D101" s="14">
        <f t="shared" si="54"/>
        <v>31820.49</v>
      </c>
      <c r="E101" s="14">
        <f t="shared" si="58"/>
        <v>63.660157083333331</v>
      </c>
      <c r="F101" s="15">
        <f t="shared" si="68"/>
        <v>763.92188499999997</v>
      </c>
      <c r="G101" s="14">
        <f t="shared" si="65"/>
        <v>2498.1405445166665</v>
      </c>
      <c r="H101" s="19">
        <f t="shared" si="56"/>
        <v>1545.42</v>
      </c>
      <c r="I101" s="14">
        <f t="shared" si="66"/>
        <v>36627.972429516667</v>
      </c>
      <c r="J101" s="14">
        <f t="shared" si="67"/>
        <v>34129.831885</v>
      </c>
      <c r="L101" s="14">
        <f t="shared" si="62"/>
        <v>2696.7890699999998</v>
      </c>
      <c r="M101" s="14">
        <f t="shared" si="63"/>
        <v>64.742379753749987</v>
      </c>
    </row>
    <row r="102" spans="1:13" s="3" customFormat="1" ht="15.9" customHeight="1" x14ac:dyDescent="0.25">
      <c r="A102" s="6">
        <v>18</v>
      </c>
      <c r="B102" s="14">
        <v>14993.4</v>
      </c>
      <c r="C102" s="14">
        <f t="shared" si="64"/>
        <v>2651.71</v>
      </c>
      <c r="D102" s="14">
        <f t="shared" ref="D102:D107" si="69">ROUND(B102*$F$3,2)</f>
        <v>31820.49</v>
      </c>
      <c r="E102" s="14">
        <f t="shared" si="58"/>
        <v>63.660157083333331</v>
      </c>
      <c r="F102" s="15">
        <f t="shared" si="68"/>
        <v>763.92188499999997</v>
      </c>
      <c r="G102" s="14">
        <f t="shared" si="65"/>
        <v>2498.1405445166665</v>
      </c>
      <c r="H102" s="19">
        <f t="shared" si="56"/>
        <v>1545.42</v>
      </c>
      <c r="I102" s="14">
        <f t="shared" si="66"/>
        <v>36627.972429516667</v>
      </c>
      <c r="J102" s="14">
        <f t="shared" si="67"/>
        <v>34129.831885</v>
      </c>
      <c r="L102" s="14">
        <f t="shared" si="62"/>
        <v>2696.7890699999998</v>
      </c>
      <c r="M102" s="14">
        <f t="shared" si="63"/>
        <v>64.742379753749987</v>
      </c>
    </row>
    <row r="103" spans="1:13" s="3" customFormat="1" ht="15.75" customHeight="1" x14ac:dyDescent="0.25">
      <c r="A103" s="6">
        <v>19</v>
      </c>
      <c r="B103" s="14">
        <v>15317.51</v>
      </c>
      <c r="C103" s="14">
        <f>ROUND(D103/12,2)</f>
        <v>2709.03</v>
      </c>
      <c r="D103" s="14">
        <f t="shared" si="69"/>
        <v>32508.35</v>
      </c>
      <c r="E103" s="14">
        <f t="shared" si="58"/>
        <v>63.660157083333331</v>
      </c>
      <c r="F103" s="15">
        <f t="shared" si="68"/>
        <v>763.92188499999997</v>
      </c>
      <c r="G103" s="14">
        <f>(C103+E103)*0.92</f>
        <v>2550.8749445166668</v>
      </c>
      <c r="H103" s="19">
        <f t="shared" si="56"/>
        <v>1562.62</v>
      </c>
      <c r="I103" s="14">
        <f>SUM(D103,F103,G103,H103)</f>
        <v>37385.766829516673</v>
      </c>
      <c r="J103" s="14">
        <f>SUM(D103,F103,H103)</f>
        <v>34834.891885000005</v>
      </c>
      <c r="L103" s="14">
        <f t="shared" si="62"/>
        <v>2755.0835099999999</v>
      </c>
      <c r="M103" s="14">
        <f t="shared" si="63"/>
        <v>64.742379753749987</v>
      </c>
    </row>
    <row r="104" spans="1:13" ht="15.75" customHeight="1" x14ac:dyDescent="0.25">
      <c r="A104" s="6">
        <v>20</v>
      </c>
      <c r="B104" s="14">
        <v>15317.51</v>
      </c>
      <c r="C104" s="14">
        <f>ROUND(D104/12,2)</f>
        <v>2709.03</v>
      </c>
      <c r="D104" s="14">
        <f t="shared" si="69"/>
        <v>32508.35</v>
      </c>
      <c r="E104" s="14">
        <f t="shared" si="58"/>
        <v>63.660157083333331</v>
      </c>
      <c r="F104" s="15">
        <f t="shared" si="68"/>
        <v>763.92188499999997</v>
      </c>
      <c r="G104" s="14">
        <f>(C104+E104)*0.92</f>
        <v>2550.8749445166668</v>
      </c>
      <c r="H104" s="19">
        <f t="shared" si="56"/>
        <v>1562.62</v>
      </c>
      <c r="I104" s="14">
        <f>SUM(D104,F104,G104,H104)</f>
        <v>37385.766829516673</v>
      </c>
      <c r="J104" s="14">
        <f>SUM(D104,F104,H104)</f>
        <v>34834.891885000005</v>
      </c>
      <c r="K104" s="12"/>
      <c r="L104" s="14">
        <f t="shared" si="62"/>
        <v>2755.0835099999999</v>
      </c>
      <c r="M104" s="14">
        <f t="shared" si="63"/>
        <v>64.742379753749987</v>
      </c>
    </row>
    <row r="105" spans="1:13" ht="15.75" customHeight="1" x14ac:dyDescent="0.25">
      <c r="A105" s="6">
        <v>21</v>
      </c>
      <c r="B105" s="14">
        <v>15641.62</v>
      </c>
      <c r="C105" s="14">
        <f>ROUND(D105/12,2)</f>
        <v>2766.35</v>
      </c>
      <c r="D105" s="14">
        <f t="shared" si="69"/>
        <v>33196.21</v>
      </c>
      <c r="E105" s="14">
        <f t="shared" si="58"/>
        <v>63.660157083333331</v>
      </c>
      <c r="F105" s="15">
        <f t="shared" si="68"/>
        <v>763.92188499999997</v>
      </c>
      <c r="G105" s="14">
        <f>(C105+E105)*0.92</f>
        <v>2603.6093445166666</v>
      </c>
      <c r="H105" s="19">
        <f t="shared" si="56"/>
        <v>1579.81</v>
      </c>
      <c r="I105" s="14">
        <f>SUM(D105,F105,G105,H105)</f>
        <v>38143.55122951667</v>
      </c>
      <c r="J105" s="14">
        <f>SUM(D105,F105,H105)</f>
        <v>35539.941885</v>
      </c>
      <c r="L105" s="14">
        <f t="shared" si="62"/>
        <v>2813.3779499999996</v>
      </c>
      <c r="M105" s="14">
        <f t="shared" si="63"/>
        <v>64.742379753749987</v>
      </c>
    </row>
    <row r="106" spans="1:13" ht="15.75" customHeight="1" x14ac:dyDescent="0.25">
      <c r="A106" s="6">
        <v>22</v>
      </c>
      <c r="B106" s="14">
        <v>15641.62</v>
      </c>
      <c r="C106" s="14">
        <f>ROUND(D106/12,2)</f>
        <v>2766.35</v>
      </c>
      <c r="D106" s="14">
        <f t="shared" si="69"/>
        <v>33196.21</v>
      </c>
      <c r="E106" s="14">
        <f t="shared" si="58"/>
        <v>63.660157083333331</v>
      </c>
      <c r="F106" s="15">
        <f t="shared" si="68"/>
        <v>763.92188499999997</v>
      </c>
      <c r="G106" s="14">
        <f>(C106+E106)*0.92</f>
        <v>2603.6093445166666</v>
      </c>
      <c r="H106" s="19">
        <f t="shared" si="56"/>
        <v>1579.81</v>
      </c>
      <c r="I106" s="14">
        <f>SUM(D106,F106,G106,H106)</f>
        <v>38143.55122951667</v>
      </c>
      <c r="J106" s="14">
        <f>SUM(D106,F106,H106)</f>
        <v>35539.941885</v>
      </c>
      <c r="L106" s="14">
        <f t="shared" si="62"/>
        <v>2813.3779499999996</v>
      </c>
      <c r="M106" s="14">
        <f t="shared" si="63"/>
        <v>64.742379753749987</v>
      </c>
    </row>
    <row r="107" spans="1:13" ht="15.75" customHeight="1" x14ac:dyDescent="0.25">
      <c r="A107" s="6">
        <v>23</v>
      </c>
      <c r="B107" s="14">
        <v>15965.73</v>
      </c>
      <c r="C107" s="14">
        <f>ROUND(D107/12,2)</f>
        <v>2823.67</v>
      </c>
      <c r="D107" s="14">
        <f t="shared" si="69"/>
        <v>33884.07</v>
      </c>
      <c r="E107" s="14">
        <f t="shared" si="58"/>
        <v>63.660157083333331</v>
      </c>
      <c r="F107" s="15">
        <f t="shared" ref="F107" si="70">E107*12</f>
        <v>763.92188499999997</v>
      </c>
      <c r="G107" s="14">
        <f>(C107+E107)*0.92</f>
        <v>2656.3437445166669</v>
      </c>
      <c r="H107" s="19">
        <f t="shared" si="56"/>
        <v>1597.01</v>
      </c>
      <c r="I107" s="14">
        <f>SUM(D107,F107,G107,H107)</f>
        <v>38901.345629516669</v>
      </c>
      <c r="J107" s="14">
        <f>SUM(D107,F107,H107)</f>
        <v>36245.001885000005</v>
      </c>
      <c r="L107" s="14">
        <f t="shared" si="62"/>
        <v>2871.6723899999997</v>
      </c>
      <c r="M107" s="14">
        <f t="shared" si="63"/>
        <v>64.742379753749987</v>
      </c>
    </row>
    <row r="108" spans="1:13" x14ac:dyDescent="0.25">
      <c r="A108" s="2"/>
      <c r="B108" s="22"/>
      <c r="C108" s="22"/>
      <c r="D108" s="22"/>
      <c r="E108" s="22"/>
      <c r="F108" s="23"/>
      <c r="G108" s="22"/>
      <c r="H108" s="24"/>
      <c r="I108" s="22"/>
      <c r="J108" s="22"/>
    </row>
    <row r="109" spans="1:13" x14ac:dyDescent="0.25">
      <c r="A109" s="11" t="s">
        <v>13</v>
      </c>
      <c r="B109" s="10"/>
      <c r="C109" s="10"/>
      <c r="D109" s="20" t="s">
        <v>22</v>
      </c>
      <c r="E109" s="12"/>
      <c r="F109" s="12"/>
      <c r="G109" s="12"/>
      <c r="H109" s="20"/>
      <c r="I109" s="12"/>
      <c r="J109" s="12"/>
    </row>
    <row r="110" spans="1:13" x14ac:dyDescent="0.25">
      <c r="A110" s="11"/>
      <c r="B110" s="10"/>
      <c r="C110" s="10"/>
      <c r="D110" s="20" t="s">
        <v>21</v>
      </c>
      <c r="E110" s="12"/>
      <c r="F110" s="12"/>
      <c r="G110" s="12"/>
      <c r="H110" s="20"/>
      <c r="I110" s="12"/>
      <c r="J110" s="12"/>
    </row>
    <row r="111" spans="1:13" x14ac:dyDescent="0.25">
      <c r="D111" s="13" t="s">
        <v>14</v>
      </c>
      <c r="E111" s="13"/>
      <c r="F111" s="13"/>
      <c r="G111" s="13"/>
      <c r="H111" s="21"/>
      <c r="I111" s="13"/>
      <c r="J111" s="13"/>
    </row>
    <row r="112" spans="1:13" x14ac:dyDescent="0.25">
      <c r="D112" s="13" t="s">
        <v>15</v>
      </c>
      <c r="E112" s="13"/>
      <c r="F112" s="13"/>
      <c r="G112" s="13"/>
      <c r="H112" s="21"/>
      <c r="I112" s="13"/>
      <c r="J112" s="13"/>
    </row>
    <row r="113" spans="1:10" x14ac:dyDescent="0.25">
      <c r="A113" s="9" t="s">
        <v>16</v>
      </c>
      <c r="B113" s="10"/>
      <c r="C113" s="10"/>
      <c r="D113" s="13" t="s">
        <v>17</v>
      </c>
      <c r="E113" s="13"/>
      <c r="F113" s="13"/>
      <c r="G113" s="13"/>
      <c r="H113" s="21"/>
      <c r="I113" s="13"/>
      <c r="J113" s="13"/>
    </row>
  </sheetData>
  <mergeCells count="2">
    <mergeCell ref="A1:J1"/>
    <mergeCell ref="A2:J2"/>
  </mergeCells>
  <phoneticPr fontId="7" type="noConversion"/>
  <printOptions horizontalCentered="1"/>
  <pageMargins left="0" right="0" top="0.59055118110236227" bottom="0.59055118110236227" header="0.39370078740157483" footer="0.39370078740157483"/>
  <pageSetup paperSize="9" scale="82" orientation="portrait" horizontalDpi="1200" verticalDpi="1200" r:id="rId1"/>
  <headerFooter alignWithMargins="0"/>
  <rowBreaks count="1" manualBreakCount="1">
    <brk id="5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16</vt:i4>
      </vt:variant>
    </vt:vector>
  </HeadingPairs>
  <TitlesOfParts>
    <vt:vector size="16" baseType="lpstr">
      <vt:lpstr>Blad1</vt:lpstr>
      <vt:lpstr>Blad2</vt:lpstr>
      <vt:lpstr>Blad3</vt:lpstr>
      <vt:lpstr>Blad4</vt:lpstr>
      <vt:lpstr>Blad5</vt:lpstr>
      <vt:lpstr>Blad6</vt:lpstr>
      <vt:lpstr>Blad7</vt:lpstr>
      <vt:lpstr>Blad8</vt:lpstr>
      <vt:lpstr>Blad9</vt:lpstr>
      <vt:lpstr>Blad10</vt:lpstr>
      <vt:lpstr>Blad11</vt:lpstr>
      <vt:lpstr>Blad12</vt:lpstr>
      <vt:lpstr>Blad13</vt:lpstr>
      <vt:lpstr>Blad14</vt:lpstr>
      <vt:lpstr>Blad15</vt:lpstr>
      <vt:lpstr>Blad16</vt:lpstr>
    </vt:vector>
  </TitlesOfParts>
  <Company>RKW-ONAFTS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RKW</dc:creator>
  <cp:lastModifiedBy>Steven Delooze</cp:lastModifiedBy>
  <cp:lastPrinted>2025-02-11T14:09:48Z</cp:lastPrinted>
  <dcterms:created xsi:type="dcterms:W3CDTF">1999-04-30T09:10:27Z</dcterms:created>
  <dcterms:modified xsi:type="dcterms:W3CDTF">2025-02-11T14:09:52Z</dcterms:modified>
</cp:coreProperties>
</file>