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6 Steven/Barema's/Centenindex/Aanpassing barematabellen/"/>
    </mc:Choice>
  </mc:AlternateContent>
  <xr:revisionPtr revIDLastSave="68" documentId="8_{F6BAC855-CC2A-4DBC-BA9B-538B7B56D77A}" xr6:coauthVersionLast="47" xr6:coauthVersionMax="47" xr10:uidLastSave="{CD86BBA0-380D-4D09-86EF-3EC1E1AFF209}"/>
  <bookViews>
    <workbookView xWindow="-108" yWindow="-108" windowWidth="23256" windowHeight="12456" xr2:uid="{00000000-000D-0000-FFFF-FFFF00000000}"/>
  </bookViews>
  <sheets>
    <sheet name="Blad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7" l="1"/>
  <c r="D92" i="17" s="1"/>
  <c r="E81" i="17"/>
  <c r="E80" i="17"/>
  <c r="E79" i="17"/>
  <c r="E78" i="17"/>
  <c r="E77" i="17"/>
  <c r="F77" i="17" s="1"/>
  <c r="E76" i="17"/>
  <c r="F76" i="17" s="1"/>
  <c r="E75" i="17"/>
  <c r="F75" i="17" s="1"/>
  <c r="E55" i="17"/>
  <c r="E54" i="17"/>
  <c r="E53" i="17"/>
  <c r="F53" i="17" s="1"/>
  <c r="E52" i="17"/>
  <c r="F52" i="17" s="1"/>
  <c r="E51" i="17"/>
  <c r="F51" i="17" s="1"/>
  <c r="E50" i="17"/>
  <c r="E49" i="17"/>
  <c r="E48" i="17"/>
  <c r="E47" i="17"/>
  <c r="E46" i="17"/>
  <c r="F46" i="17" s="1"/>
  <c r="E45" i="17"/>
  <c r="E44" i="17"/>
  <c r="F44" i="17" s="1"/>
  <c r="E43" i="17"/>
  <c r="E42" i="17"/>
  <c r="E41" i="17"/>
  <c r="E29" i="17"/>
  <c r="E28" i="17"/>
  <c r="E27" i="17"/>
  <c r="E26" i="17"/>
  <c r="E25" i="17"/>
  <c r="F25" i="17" s="1"/>
  <c r="E24" i="17"/>
  <c r="E23" i="17"/>
  <c r="F23" i="17" s="1"/>
  <c r="E22" i="17"/>
  <c r="F22" i="17" s="1"/>
  <c r="E21" i="17"/>
  <c r="F21" i="17" s="1"/>
  <c r="E20" i="17"/>
  <c r="E19" i="17"/>
  <c r="E18" i="17"/>
  <c r="F18" i="17" s="1"/>
  <c r="E17" i="17"/>
  <c r="F17" i="17" s="1"/>
  <c r="E16" i="17"/>
  <c r="E15" i="17"/>
  <c r="E14" i="17"/>
  <c r="E13" i="17"/>
  <c r="E12" i="17"/>
  <c r="E11" i="17"/>
  <c r="E10" i="17"/>
  <c r="E9" i="17"/>
  <c r="F9" i="17" s="1"/>
  <c r="E8" i="17"/>
  <c r="E7" i="17"/>
  <c r="F7" i="17" s="1"/>
  <c r="E6" i="17"/>
  <c r="F6" i="17" s="1"/>
  <c r="F14" i="17" l="1"/>
  <c r="F26" i="17"/>
  <c r="F8" i="17"/>
  <c r="F20" i="17"/>
  <c r="F50" i="17"/>
  <c r="F10" i="17"/>
  <c r="F28" i="17"/>
  <c r="F47" i="17"/>
  <c r="F19" i="17"/>
  <c r="F24" i="17"/>
  <c r="F79" i="17"/>
  <c r="F78" i="17"/>
  <c r="F13" i="17"/>
  <c r="F81" i="17"/>
  <c r="C92" i="17"/>
  <c r="D34" i="17"/>
  <c r="F41" i="17"/>
  <c r="D61" i="17"/>
  <c r="D24" i="17"/>
  <c r="E63" i="17"/>
  <c r="F43" i="17"/>
  <c r="D98" i="17"/>
  <c r="D16" i="17"/>
  <c r="F16" i="17"/>
  <c r="D29" i="17"/>
  <c r="D55" i="17"/>
  <c r="E39" i="17"/>
  <c r="D96" i="17"/>
  <c r="D12" i="17"/>
  <c r="F12" i="17"/>
  <c r="E98" i="17"/>
  <c r="E74" i="17"/>
  <c r="D102" i="17"/>
  <c r="D68" i="17"/>
  <c r="F29" i="17"/>
  <c r="F55" i="17"/>
  <c r="F27" i="17"/>
  <c r="D106" i="17"/>
  <c r="E105" i="17"/>
  <c r="D105" i="17"/>
  <c r="E104" i="17"/>
  <c r="D93" i="17"/>
  <c r="E92" i="17"/>
  <c r="D79" i="17"/>
  <c r="D67" i="17"/>
  <c r="E66" i="17"/>
  <c r="D53" i="17"/>
  <c r="D41" i="17"/>
  <c r="E40" i="17"/>
  <c r="D27" i="17"/>
  <c r="D104" i="17"/>
  <c r="E103" i="17"/>
  <c r="D103" i="17"/>
  <c r="E102" i="17"/>
  <c r="D91" i="17"/>
  <c r="E90" i="17"/>
  <c r="D77" i="17"/>
  <c r="D65" i="17"/>
  <c r="E64" i="17"/>
  <c r="D51" i="17"/>
  <c r="D39" i="17"/>
  <c r="E38" i="17"/>
  <c r="D25" i="17"/>
  <c r="D100" i="17"/>
  <c r="E99" i="17"/>
  <c r="D88" i="17"/>
  <c r="E87" i="17"/>
  <c r="D74" i="17"/>
  <c r="E73" i="17"/>
  <c r="D62" i="17"/>
  <c r="E61" i="17"/>
  <c r="D48" i="17"/>
  <c r="E94" i="17"/>
  <c r="E89" i="17"/>
  <c r="D81" i="17"/>
  <c r="D69" i="17"/>
  <c r="D64" i="17"/>
  <c r="E59" i="17"/>
  <c r="D50" i="17"/>
  <c r="D43" i="17"/>
  <c r="E34" i="17"/>
  <c r="D33" i="17"/>
  <c r="D11" i="17"/>
  <c r="D44" i="17"/>
  <c r="E106" i="17"/>
  <c r="E100" i="17"/>
  <c r="D94" i="17"/>
  <c r="D89" i="17"/>
  <c r="E84" i="17"/>
  <c r="D75" i="17"/>
  <c r="E70" i="17"/>
  <c r="D59" i="17"/>
  <c r="E95" i="17"/>
  <c r="D84" i="17"/>
  <c r="D70" i="17"/>
  <c r="E65" i="17"/>
  <c r="E60" i="17"/>
  <c r="D45" i="17"/>
  <c r="E36" i="17"/>
  <c r="D35" i="17"/>
  <c r="D21" i="17"/>
  <c r="D9" i="17"/>
  <c r="D46" i="17"/>
  <c r="E101" i="17"/>
  <c r="D95" i="17"/>
  <c r="D90" i="17"/>
  <c r="E85" i="17"/>
  <c r="D76" i="17"/>
  <c r="E71" i="17"/>
  <c r="D60" i="17"/>
  <c r="E37" i="17"/>
  <c r="D36" i="17"/>
  <c r="D22" i="17"/>
  <c r="D20" i="17"/>
  <c r="D8" i="17"/>
  <c r="D101" i="17"/>
  <c r="E96" i="17"/>
  <c r="D85" i="17"/>
  <c r="D71" i="17"/>
  <c r="D52" i="17"/>
  <c r="D37" i="17"/>
  <c r="D23" i="17"/>
  <c r="D19" i="17"/>
  <c r="D7" i="17"/>
  <c r="E107" i="17"/>
  <c r="E91" i="17"/>
  <c r="D87" i="17"/>
  <c r="E67" i="17"/>
  <c r="D63" i="17"/>
  <c r="D17" i="17"/>
  <c r="D13" i="17"/>
  <c r="D38" i="17"/>
  <c r="D18" i="17"/>
  <c r="D14" i="17"/>
  <c r="D78" i="17"/>
  <c r="E33" i="17"/>
  <c r="D6" i="17"/>
  <c r="E88" i="17"/>
  <c r="E68" i="17"/>
  <c r="D107" i="17"/>
  <c r="E32" i="17"/>
  <c r="E58" i="17"/>
  <c r="D99" i="17"/>
  <c r="E97" i="17"/>
  <c r="D73" i="17"/>
  <c r="E69" i="17"/>
  <c r="D49" i="17"/>
  <c r="D47" i="17"/>
  <c r="D42" i="17"/>
  <c r="D32" i="17"/>
  <c r="D28" i="17"/>
  <c r="D10" i="17"/>
  <c r="D86" i="17"/>
  <c r="D66" i="17"/>
  <c r="D80" i="17"/>
  <c r="D97" i="17"/>
  <c r="E93" i="17"/>
  <c r="D54" i="17"/>
  <c r="D40" i="17"/>
  <c r="E35" i="17"/>
  <c r="E86" i="17"/>
  <c r="E62" i="17"/>
  <c r="D58" i="17"/>
  <c r="E72" i="17"/>
  <c r="D26" i="17"/>
  <c r="D72" i="17"/>
  <c r="D15" i="17"/>
  <c r="F11" i="17"/>
  <c r="F80" i="17"/>
  <c r="F49" i="17"/>
  <c r="F54" i="17"/>
  <c r="F15" i="17"/>
  <c r="F48" i="17"/>
  <c r="F42" i="17"/>
  <c r="F45" i="17"/>
  <c r="C99" i="17" l="1"/>
  <c r="H53" i="17"/>
  <c r="J53" i="17" s="1"/>
  <c r="C53" i="17"/>
  <c r="C66" i="17"/>
  <c r="C84" i="17"/>
  <c r="F32" i="17"/>
  <c r="H77" i="17"/>
  <c r="J77" i="17" s="1"/>
  <c r="C77" i="17"/>
  <c r="C107" i="17"/>
  <c r="C74" i="17"/>
  <c r="C28" i="17"/>
  <c r="H28" i="17"/>
  <c r="J28" i="17" s="1"/>
  <c r="C50" i="17"/>
  <c r="H50" i="17"/>
  <c r="J50" i="17" s="1"/>
  <c r="F62" i="17"/>
  <c r="H62" i="17" s="1"/>
  <c r="J62" i="17" s="1"/>
  <c r="C9" i="17"/>
  <c r="H9" i="17"/>
  <c r="J9" i="17" s="1"/>
  <c r="F102" i="17"/>
  <c r="H102" i="17" s="1"/>
  <c r="F107" i="17"/>
  <c r="C100" i="17"/>
  <c r="C61" i="17"/>
  <c r="C71" i="17"/>
  <c r="H11" i="17"/>
  <c r="J11" i="17" s="1"/>
  <c r="C11" i="17"/>
  <c r="F64" i="17"/>
  <c r="H64" i="17" s="1"/>
  <c r="J64" i="17" s="1"/>
  <c r="C72" i="17"/>
  <c r="C85" i="17"/>
  <c r="C62" i="17"/>
  <c r="H16" i="17"/>
  <c r="J16" i="17"/>
  <c r="C16" i="17"/>
  <c r="C63" i="17"/>
  <c r="F34" i="17"/>
  <c r="H34" i="17" s="1"/>
  <c r="C67" i="17"/>
  <c r="F72" i="17"/>
  <c r="H72" i="17" s="1"/>
  <c r="F67" i="17"/>
  <c r="C43" i="17"/>
  <c r="H43" i="17"/>
  <c r="J43" i="17" s="1"/>
  <c r="F74" i="17"/>
  <c r="C58" i="17"/>
  <c r="F68" i="17"/>
  <c r="C8" i="17"/>
  <c r="H8" i="17"/>
  <c r="J8" i="17" s="1"/>
  <c r="C91" i="17"/>
  <c r="F88" i="17"/>
  <c r="H75" i="17"/>
  <c r="J75" i="17" s="1"/>
  <c r="C75" i="17"/>
  <c r="C93" i="17"/>
  <c r="C42" i="17"/>
  <c r="H42" i="17"/>
  <c r="J42" i="17" s="1"/>
  <c r="H21" i="17"/>
  <c r="J21" i="17" s="1"/>
  <c r="C21" i="17"/>
  <c r="C103" i="17"/>
  <c r="F104" i="17"/>
  <c r="H104" i="17" s="1"/>
  <c r="J104" i="17" s="1"/>
  <c r="F35" i="17"/>
  <c r="H35" i="17" s="1"/>
  <c r="H7" i="17"/>
  <c r="J7" i="17" s="1"/>
  <c r="C7" i="17"/>
  <c r="C89" i="17"/>
  <c r="F103" i="17"/>
  <c r="H103" i="17" s="1"/>
  <c r="C40" i="17"/>
  <c r="C106" i="17"/>
  <c r="C80" i="17"/>
  <c r="H80" i="17"/>
  <c r="J80" i="17" s="1"/>
  <c r="C13" i="17"/>
  <c r="H13" i="17"/>
  <c r="J13" i="17" s="1"/>
  <c r="F85" i="17"/>
  <c r="H85" i="17" s="1"/>
  <c r="J85" i="17" s="1"/>
  <c r="F61" i="17"/>
  <c r="H61" i="17" s="1"/>
  <c r="J61" i="17" s="1"/>
  <c r="H17" i="17"/>
  <c r="J17" i="17" s="1"/>
  <c r="C17" i="17"/>
  <c r="C33" i="17"/>
  <c r="C68" i="17"/>
  <c r="C86" i="17"/>
  <c r="F96" i="17"/>
  <c r="H96" i="17" s="1"/>
  <c r="F95" i="17"/>
  <c r="C102" i="17"/>
  <c r="C10" i="17"/>
  <c r="H10" i="17"/>
  <c r="J10" i="17" s="1"/>
  <c r="F101" i="17"/>
  <c r="H101" i="17" s="1"/>
  <c r="J101" i="17" s="1"/>
  <c r="H79" i="17"/>
  <c r="J79" i="17" s="1"/>
  <c r="C79" i="17"/>
  <c r="H46" i="17"/>
  <c r="J46" i="17" s="1"/>
  <c r="C46" i="17"/>
  <c r="F98" i="17"/>
  <c r="H98" i="17" s="1"/>
  <c r="C20" i="17"/>
  <c r="H20" i="17"/>
  <c r="J20" i="17" s="1"/>
  <c r="C88" i="17"/>
  <c r="H6" i="17"/>
  <c r="J6" i="17" s="1"/>
  <c r="C6" i="17"/>
  <c r="C64" i="17"/>
  <c r="H24" i="17"/>
  <c r="J24" i="17" s="1"/>
  <c r="C24" i="17"/>
  <c r="F33" i="17"/>
  <c r="H33" i="17" s="1"/>
  <c r="J33" i="17" s="1"/>
  <c r="C35" i="17"/>
  <c r="C105" i="17"/>
  <c r="H49" i="17"/>
  <c r="J49" i="17" s="1"/>
  <c r="C49" i="17"/>
  <c r="H19" i="17"/>
  <c r="J19" i="17" s="1"/>
  <c r="C19" i="17"/>
  <c r="F36" i="17"/>
  <c r="C81" i="17"/>
  <c r="H81" i="17"/>
  <c r="J81" i="17" s="1"/>
  <c r="C104" i="17"/>
  <c r="F105" i="17"/>
  <c r="H14" i="17"/>
  <c r="J14" i="17" s="1"/>
  <c r="C14" i="17"/>
  <c r="C60" i="17"/>
  <c r="F100" i="17"/>
  <c r="F38" i="17"/>
  <c r="H27" i="17"/>
  <c r="J27" i="17" s="1"/>
  <c r="C27" i="17"/>
  <c r="F39" i="17"/>
  <c r="H39" i="17" s="1"/>
  <c r="J39" i="17" s="1"/>
  <c r="C73" i="17"/>
  <c r="F60" i="17"/>
  <c r="C39" i="17"/>
  <c r="F40" i="17"/>
  <c r="H40" i="17" s="1"/>
  <c r="J40" i="17" s="1"/>
  <c r="H55" i="17"/>
  <c r="J55" i="17" s="1"/>
  <c r="C55" i="17"/>
  <c r="H15" i="17"/>
  <c r="J15" i="17" s="1"/>
  <c r="C15" i="17"/>
  <c r="C70" i="17"/>
  <c r="F58" i="17"/>
  <c r="H58" i="17" s="1"/>
  <c r="J58" i="17" s="1"/>
  <c r="C90" i="17"/>
  <c r="C65" i="17"/>
  <c r="F66" i="17"/>
  <c r="H66" i="17" s="1"/>
  <c r="J66" i="17" s="1"/>
  <c r="C26" i="17"/>
  <c r="H26" i="17"/>
  <c r="J26" i="17" s="1"/>
  <c r="C95" i="17"/>
  <c r="F73" i="17"/>
  <c r="H73" i="17" s="1"/>
  <c r="C98" i="17"/>
  <c r="C101" i="17"/>
  <c r="C59" i="17"/>
  <c r="F90" i="17"/>
  <c r="H90" i="17" s="1"/>
  <c r="C87" i="17"/>
  <c r="F70" i="17"/>
  <c r="H70" i="17" s="1"/>
  <c r="F87" i="17"/>
  <c r="F92" i="17"/>
  <c r="C32" i="17"/>
  <c r="G32" i="17" s="1"/>
  <c r="F91" i="17"/>
  <c r="F59" i="17"/>
  <c r="H59" i="17" s="1"/>
  <c r="J59" i="17" s="1"/>
  <c r="F63" i="17"/>
  <c r="H63" i="17" s="1"/>
  <c r="F86" i="17"/>
  <c r="H22" i="17"/>
  <c r="J22" i="17" s="1"/>
  <c r="C22" i="17"/>
  <c r="F84" i="17"/>
  <c r="H84" i="17" s="1"/>
  <c r="F99" i="17"/>
  <c r="H47" i="17"/>
  <c r="J47" i="17" s="1"/>
  <c r="C47" i="17"/>
  <c r="C36" i="17"/>
  <c r="C69" i="17"/>
  <c r="C12" i="17"/>
  <c r="H12" i="17"/>
  <c r="J12" i="17" s="1"/>
  <c r="C78" i="17"/>
  <c r="H78" i="17"/>
  <c r="J78" i="17" s="1"/>
  <c r="F37" i="17"/>
  <c r="C94" i="17"/>
  <c r="H25" i="17"/>
  <c r="J25" i="17" s="1"/>
  <c r="C25" i="17"/>
  <c r="C96" i="17"/>
  <c r="C54" i="17"/>
  <c r="H54" i="17"/>
  <c r="J54" i="17" s="1"/>
  <c r="F69" i="17"/>
  <c r="H69" i="17" s="1"/>
  <c r="J69" i="17" s="1"/>
  <c r="H23" i="17"/>
  <c r="J23" i="17"/>
  <c r="C23" i="17"/>
  <c r="C45" i="17"/>
  <c r="H45" i="17"/>
  <c r="J45" i="17" s="1"/>
  <c r="F89" i="17"/>
  <c r="H89" i="17" s="1"/>
  <c r="C34" i="17"/>
  <c r="F93" i="17"/>
  <c r="H93" i="17" s="1"/>
  <c r="C18" i="17"/>
  <c r="H18" i="17"/>
  <c r="J18" i="17" s="1"/>
  <c r="C37" i="17"/>
  <c r="F71" i="17"/>
  <c r="H71" i="17" s="1"/>
  <c r="J71" i="17" s="1"/>
  <c r="F106" i="17"/>
  <c r="F94" i="17"/>
  <c r="H94" i="17" s="1"/>
  <c r="J94" i="17" s="1"/>
  <c r="C97" i="17"/>
  <c r="F97" i="17"/>
  <c r="H97" i="17" s="1"/>
  <c r="J97" i="17" s="1"/>
  <c r="C38" i="17"/>
  <c r="C52" i="17"/>
  <c r="H52" i="17"/>
  <c r="J52" i="17"/>
  <c r="H76" i="17"/>
  <c r="J76" i="17" s="1"/>
  <c r="C76" i="17"/>
  <c r="F65" i="17"/>
  <c r="H65" i="17" s="1"/>
  <c r="J65" i="17" s="1"/>
  <c r="C44" i="17"/>
  <c r="H44" i="17"/>
  <c r="J44" i="17" s="1"/>
  <c r="H48" i="17"/>
  <c r="J48" i="17" s="1"/>
  <c r="C48" i="17"/>
  <c r="C51" i="17"/>
  <c r="H51" i="17"/>
  <c r="J51" i="17" s="1"/>
  <c r="H41" i="17"/>
  <c r="J41" i="17" s="1"/>
  <c r="C41" i="17"/>
  <c r="H29" i="17"/>
  <c r="J29" i="17" s="1"/>
  <c r="C29" i="17"/>
  <c r="G92" i="17"/>
  <c r="H32" i="17" l="1"/>
  <c r="I32" i="17" s="1"/>
  <c r="J34" i="17"/>
  <c r="H37" i="17"/>
  <c r="J37" i="17" s="1"/>
  <c r="J103" i="17"/>
  <c r="J90" i="17"/>
  <c r="J63" i="17"/>
  <c r="I61" i="17"/>
  <c r="H95" i="17"/>
  <c r="J95" i="17"/>
  <c r="G101" i="17"/>
  <c r="I101" i="17" s="1"/>
  <c r="G40" i="17"/>
  <c r="I40" i="17" s="1"/>
  <c r="J72" i="17"/>
  <c r="G61" i="17"/>
  <c r="G52" i="17"/>
  <c r="I52" i="17" s="1"/>
  <c r="G87" i="17"/>
  <c r="G73" i="17"/>
  <c r="I73" i="17" s="1"/>
  <c r="J35" i="17"/>
  <c r="H86" i="17"/>
  <c r="J86" i="17" s="1"/>
  <c r="G17" i="17"/>
  <c r="I17" i="17" s="1"/>
  <c r="G42" i="17"/>
  <c r="I42" i="17" s="1"/>
  <c r="H91" i="17"/>
  <c r="J91" i="17" s="1"/>
  <c r="H67" i="17"/>
  <c r="G28" i="17"/>
  <c r="I28" i="17" s="1"/>
  <c r="G53" i="17"/>
  <c r="I53" i="17" s="1"/>
  <c r="G29" i="17"/>
  <c r="I29" i="17" s="1"/>
  <c r="G33" i="17"/>
  <c r="I33" i="17" s="1"/>
  <c r="G63" i="17"/>
  <c r="I63" i="17" s="1"/>
  <c r="G12" i="17"/>
  <c r="I12" i="17" s="1"/>
  <c r="G54" i="17"/>
  <c r="I54" i="17" s="1"/>
  <c r="G64" i="17"/>
  <c r="I64" i="17" s="1"/>
  <c r="G41" i="17"/>
  <c r="I41" i="17" s="1"/>
  <c r="G18" i="17"/>
  <c r="I18" i="17" s="1"/>
  <c r="G69" i="17"/>
  <c r="I69" i="17" s="1"/>
  <c r="G55" i="17"/>
  <c r="I55" i="17" s="1"/>
  <c r="G6" i="17"/>
  <c r="I6" i="17" s="1"/>
  <c r="G86" i="17"/>
  <c r="G91" i="17"/>
  <c r="G58" i="17"/>
  <c r="I58" i="17" s="1"/>
  <c r="G38" i="17"/>
  <c r="J96" i="17"/>
  <c r="H87" i="17"/>
  <c r="J87" i="17" s="1"/>
  <c r="J89" i="17"/>
  <c r="G62" i="17"/>
  <c r="I62" i="17" s="1"/>
  <c r="G26" i="17"/>
  <c r="I26" i="17" s="1"/>
  <c r="J73" i="17"/>
  <c r="G104" i="17"/>
  <c r="I104" i="17" s="1"/>
  <c r="G10" i="17"/>
  <c r="I10" i="17" s="1"/>
  <c r="G80" i="17"/>
  <c r="I80" i="17" s="1"/>
  <c r="G9" i="17"/>
  <c r="I9" i="17" s="1"/>
  <c r="H74" i="17"/>
  <c r="J74" i="17" s="1"/>
  <c r="G48" i="17"/>
  <c r="I48" i="17" s="1"/>
  <c r="G65" i="17"/>
  <c r="I65" i="17" s="1"/>
  <c r="G75" i="17"/>
  <c r="I75" i="17" s="1"/>
  <c r="G50" i="17"/>
  <c r="I50" i="17" s="1"/>
  <c r="G95" i="17"/>
  <c r="I95" i="17" s="1"/>
  <c r="G19" i="17"/>
  <c r="I19" i="17" s="1"/>
  <c r="G35" i="17"/>
  <c r="I35" i="17" s="1"/>
  <c r="G96" i="17"/>
  <c r="I96" i="17" s="1"/>
  <c r="G46" i="17"/>
  <c r="I46" i="17" s="1"/>
  <c r="G103" i="17"/>
  <c r="I103" i="17" s="1"/>
  <c r="G36" i="17"/>
  <c r="H38" i="17"/>
  <c r="J38" i="17" s="1"/>
  <c r="H36" i="17"/>
  <c r="J36" i="17" s="1"/>
  <c r="J98" i="17"/>
  <c r="J70" i="17"/>
  <c r="H60" i="17"/>
  <c r="J60" i="17" s="1"/>
  <c r="G49" i="17"/>
  <c r="I49" i="17" s="1"/>
  <c r="G24" i="17"/>
  <c r="I24" i="17" s="1"/>
  <c r="G88" i="17"/>
  <c r="H68" i="17"/>
  <c r="H106" i="17"/>
  <c r="J106" i="17" s="1"/>
  <c r="G89" i="17"/>
  <c r="I89" i="17" s="1"/>
  <c r="G93" i="17"/>
  <c r="I93" i="17" s="1"/>
  <c r="G11" i="17"/>
  <c r="I11" i="17" s="1"/>
  <c r="H100" i="17"/>
  <c r="J100" i="17" s="1"/>
  <c r="G76" i="17"/>
  <c r="I76" i="17" s="1"/>
  <c r="G15" i="17"/>
  <c r="I15" i="17" s="1"/>
  <c r="G105" i="17"/>
  <c r="G107" i="17"/>
  <c r="G77" i="17"/>
  <c r="I77" i="17" s="1"/>
  <c r="G90" i="17"/>
  <c r="I90" i="17" s="1"/>
  <c r="G20" i="17"/>
  <c r="I20" i="17" s="1"/>
  <c r="G66" i="17"/>
  <c r="I66" i="17" s="1"/>
  <c r="G45" i="17"/>
  <c r="I45" i="17" s="1"/>
  <c r="G67" i="17"/>
  <c r="G23" i="17"/>
  <c r="I23" i="17" s="1"/>
  <c r="G98" i="17"/>
  <c r="I98" i="17" s="1"/>
  <c r="J93" i="17"/>
  <c r="G74" i="17"/>
  <c r="G44" i="17"/>
  <c r="I44" i="17" s="1"/>
  <c r="G22" i="17"/>
  <c r="I22" i="17" s="1"/>
  <c r="G60" i="17"/>
  <c r="I60" i="17" s="1"/>
  <c r="G25" i="17"/>
  <c r="I25" i="17" s="1"/>
  <c r="G78" i="17"/>
  <c r="I78" i="17" s="1"/>
  <c r="H88" i="17"/>
  <c r="J88" i="17" s="1"/>
  <c r="G102" i="17"/>
  <c r="I102" i="17" s="1"/>
  <c r="J84" i="17"/>
  <c r="G99" i="17"/>
  <c r="G94" i="17"/>
  <c r="I94" i="17" s="1"/>
  <c r="G47" i="17"/>
  <c r="I47" i="17" s="1"/>
  <c r="H92" i="17"/>
  <c r="J92" i="17" s="1"/>
  <c r="G70" i="17"/>
  <c r="I70" i="17" s="1"/>
  <c r="G27" i="17"/>
  <c r="I27" i="17" s="1"/>
  <c r="G81" i="17"/>
  <c r="I81" i="17" s="1"/>
  <c r="H105" i="17"/>
  <c r="J105" i="17" s="1"/>
  <c r="G79" i="17"/>
  <c r="I79" i="17" s="1"/>
  <c r="J102" i="17"/>
  <c r="G7" i="17"/>
  <c r="I7" i="17" s="1"/>
  <c r="G85" i="17"/>
  <c r="I85" i="17" s="1"/>
  <c r="G100" i="17"/>
  <c r="H107" i="17"/>
  <c r="G84" i="17"/>
  <c r="I84" i="17" s="1"/>
  <c r="H99" i="17"/>
  <c r="J99" i="17" s="1"/>
  <c r="G97" i="17"/>
  <c r="I97" i="17" s="1"/>
  <c r="G59" i="17"/>
  <c r="I59" i="17" s="1"/>
  <c r="G71" i="17"/>
  <c r="I71" i="17" s="1"/>
  <c r="G13" i="17"/>
  <c r="I13" i="17" s="1"/>
  <c r="G16" i="17"/>
  <c r="I16" i="17" s="1"/>
  <c r="G72" i="17"/>
  <c r="I72" i="17" s="1"/>
  <c r="G34" i="17"/>
  <c r="I34" i="17" s="1"/>
  <c r="G39" i="17"/>
  <c r="I39" i="17" s="1"/>
  <c r="G14" i="17"/>
  <c r="I14" i="17" s="1"/>
  <c r="G51" i="17"/>
  <c r="I51" i="17" s="1"/>
  <c r="G37" i="17"/>
  <c r="G68" i="17"/>
  <c r="G106" i="17"/>
  <c r="G21" i="17"/>
  <c r="I21" i="17" s="1"/>
  <c r="G8" i="17"/>
  <c r="I8" i="17" s="1"/>
  <c r="G43" i="17"/>
  <c r="I43" i="17" s="1"/>
  <c r="J32" i="17" l="1"/>
  <c r="I87" i="17"/>
  <c r="I86" i="17"/>
  <c r="I36" i="17"/>
  <c r="I107" i="17"/>
  <c r="I88" i="17"/>
  <c r="I37" i="17"/>
  <c r="I38" i="17"/>
  <c r="I92" i="17"/>
  <c r="I100" i="17"/>
  <c r="I105" i="17"/>
  <c r="I99" i="17"/>
  <c r="I67" i="17"/>
  <c r="I106" i="17"/>
  <c r="I74" i="17"/>
  <c r="I68" i="17"/>
  <c r="J67" i="17"/>
  <c r="J107" i="17"/>
  <c r="I91" i="17"/>
  <c r="J68" i="17"/>
</calcChain>
</file>

<file path=xl/sharedStrings.xml><?xml version="1.0" encoding="utf-8"?>
<sst xmlns="http://schemas.openxmlformats.org/spreadsheetml/2006/main" count="52" uniqueCount="25">
  <si>
    <t>index</t>
  </si>
  <si>
    <t>ancien.</t>
  </si>
  <si>
    <t>basis '95</t>
  </si>
  <si>
    <t>maand</t>
  </si>
  <si>
    <t>jaar</t>
  </si>
  <si>
    <t>H&amp;S /mnd</t>
  </si>
  <si>
    <t>H&amp;S/jaar</t>
  </si>
  <si>
    <t>V.G.</t>
  </si>
  <si>
    <t>E.P.</t>
  </si>
  <si>
    <t>TOT.</t>
  </si>
  <si>
    <t>TOT - V.G.</t>
  </si>
  <si>
    <r>
      <t>administratief assistent</t>
    </r>
    <r>
      <rPr>
        <sz val="10"/>
        <rFont val="Arial"/>
        <family val="2"/>
      </rPr>
      <t xml:space="preserve"> (Niveau C - begeleiding - diploma Hoger Secundair onderwijs)</t>
    </r>
  </si>
  <si>
    <r>
      <t>administratief medewerker</t>
    </r>
    <r>
      <rPr>
        <sz val="10"/>
        <rFont val="Arial"/>
        <family val="2"/>
      </rPr>
      <t xml:space="preserve"> (Niveau D - geen diplomavereisten)</t>
    </r>
  </si>
  <si>
    <t>- Opmerking 1:</t>
  </si>
  <si>
    <t>Voor deze berekeningen zullende verplichtingen van de paritaire comité's</t>
  </si>
  <si>
    <t>gerespecteerd worden op basis van de brutolonen zoals aangegeven.</t>
  </si>
  <si>
    <t>- Opmerking 2:</t>
  </si>
  <si>
    <t>De patronale bijdragen komen integraal voor subsidiëring in aanmerking.</t>
  </si>
  <si>
    <r>
      <t>attaché</t>
    </r>
    <r>
      <rPr>
        <sz val="10"/>
        <rFont val="Arial"/>
        <family val="2"/>
      </rPr>
      <t xml:space="preserve"> (Niveau A - regionale coördinator - Master)</t>
    </r>
  </si>
  <si>
    <r>
      <t>technisch deskundige</t>
    </r>
    <r>
      <rPr>
        <sz val="10"/>
        <rFont val="Arial"/>
        <family val="2"/>
      </rPr>
      <t xml:space="preserve"> (Niveau B - lokale coördinator - Bachelor)</t>
    </r>
  </si>
  <si>
    <t>FCUD patronale bijdrage 0,05% kinderopvang - koninklijk besluit 19 augustus 1997 - 
bijzonder reglement 2 september 1997.</t>
  </si>
  <si>
    <t>en standplaatstoelage zijn indicatief.</t>
  </si>
  <si>
    <t>Bedragen vakantiegeld (V.G.),  eindejaarspremie (E.P.) en haard-</t>
  </si>
  <si>
    <t>Barema's van toepassing vanaf 1 augustus 2026</t>
  </si>
  <si>
    <t>Inclusief verhoging met 1,7% n.a.v. VIA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</si>
</sst>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quotePrefix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quotePrefix="1" applyFont="1" applyAlignment="1">
      <alignment horizontal="centerContinuous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BB59-928F-4F4B-8B5F-5D948ADE1502}">
  <dimension ref="A1:M113"/>
  <sheetViews>
    <sheetView tabSelected="1" zoomScaleNormal="100" workbookViewId="0">
      <selection sqref="A1:J1"/>
    </sheetView>
  </sheetViews>
  <sheetFormatPr defaultRowHeight="13.2" x14ac:dyDescent="0.25"/>
  <cols>
    <col min="1" max="3" width="10.33203125" style="1" customWidth="1"/>
    <col min="4" max="4" width="9.33203125" style="1" bestFit="1" customWidth="1"/>
    <col min="5" max="5" width="10" style="1" customWidth="1"/>
    <col min="6" max="6" width="9" style="1" customWidth="1"/>
    <col min="7" max="7" width="8.109375" style="1" customWidth="1"/>
    <col min="8" max="8" width="8" style="16" customWidth="1"/>
    <col min="9" max="9" width="10.44140625" style="1" bestFit="1" customWidth="1"/>
    <col min="10" max="10" width="10.33203125" customWidth="1"/>
    <col min="11" max="11" width="3.6640625" customWidth="1"/>
  </cols>
  <sheetData>
    <row r="1" spans="1:13" ht="36.75" customHeight="1" x14ac:dyDescent="0.25">
      <c r="A1" s="32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25"/>
    </row>
    <row r="2" spans="1:13" ht="32.25" customHeight="1" x14ac:dyDescent="0.25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26"/>
    </row>
    <row r="3" spans="1:13" ht="12.6" customHeight="1" x14ac:dyDescent="0.25">
      <c r="A3" s="29" t="s">
        <v>24</v>
      </c>
      <c r="B3" s="30"/>
      <c r="C3" s="31"/>
      <c r="D3" s="30"/>
      <c r="E3" s="1" t="s">
        <v>0</v>
      </c>
      <c r="F3" s="27">
        <f>ROUND(1.02^40,4)</f>
        <v>2.2080000000000002</v>
      </c>
    </row>
    <row r="4" spans="1:13" s="3" customFormat="1" ht="30" customHeight="1" x14ac:dyDescent="0.25">
      <c r="A4" s="8" t="s">
        <v>18</v>
      </c>
      <c r="B4" s="2"/>
      <c r="D4" s="2"/>
      <c r="E4" s="2"/>
      <c r="F4" s="2"/>
      <c r="G4" s="2"/>
      <c r="H4" s="17"/>
      <c r="I4" s="2"/>
      <c r="M4"/>
    </row>
    <row r="5" spans="1:13" s="5" customFormat="1" ht="15.9" customHeight="1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18" t="s">
        <v>8</v>
      </c>
      <c r="I5" s="4" t="s">
        <v>9</v>
      </c>
      <c r="J5" s="4" t="s">
        <v>10</v>
      </c>
      <c r="M5"/>
    </row>
    <row r="6" spans="1:13" s="3" customFormat="1" ht="15.9" customHeight="1" x14ac:dyDescent="0.25">
      <c r="A6" s="6">
        <v>0</v>
      </c>
      <c r="B6" s="14">
        <v>22250.37</v>
      </c>
      <c r="C6" s="14">
        <f>ROUND(D6/12,2)</f>
        <v>4094.07</v>
      </c>
      <c r="D6" s="14">
        <f>ROUND(B6*$F$3,2)</f>
        <v>49128.82</v>
      </c>
      <c r="E6" s="14">
        <f>IF(B6&lt;=16421.84,359.95*$F$3/12,IF(AND(16421.84&lt;B6,B6&lt;=18695.86),179.98*$F$3/12,0))</f>
        <v>0</v>
      </c>
      <c r="F6" s="14">
        <f>E6*12</f>
        <v>0</v>
      </c>
      <c r="G6" s="14">
        <f>(C6+E6)*0.92</f>
        <v>3766.5444000000002</v>
      </c>
      <c r="H6" s="19">
        <f>ROUND(730.81+2.5%*(D6+F6),2)</f>
        <v>1959.03</v>
      </c>
      <c r="I6" s="14">
        <f>SUM(D6,F6,G6,H6)</f>
        <v>54854.394399999997</v>
      </c>
      <c r="J6" s="14">
        <f>SUM(D6,F6,H6)</f>
        <v>51087.85</v>
      </c>
      <c r="K6" s="7"/>
      <c r="M6"/>
    </row>
    <row r="7" spans="1:13" s="3" customFormat="1" ht="15.9" customHeight="1" x14ac:dyDescent="0.25">
      <c r="A7" s="6">
        <v>1</v>
      </c>
      <c r="B7" s="14">
        <v>22694.06</v>
      </c>
      <c r="C7" s="14">
        <f t="shared" ref="C7:C24" si="0">ROUND(D7/12,2)</f>
        <v>4175.71</v>
      </c>
      <c r="D7" s="14">
        <f t="shared" ref="D7:D24" si="1">ROUND(B7*$F$3,2)</f>
        <v>50108.480000000003</v>
      </c>
      <c r="E7" s="14">
        <f t="shared" ref="E7:E29" si="2">IF(B7&lt;=16421.84,359.95*$F$3/12,IF(AND(16421.84&lt;B7,B7&lt;=18695.86),179.98*$F$3/12,0))</f>
        <v>0</v>
      </c>
      <c r="F7" s="14">
        <f t="shared" ref="F7:F29" si="3">E7*12</f>
        <v>0</v>
      </c>
      <c r="G7" s="14">
        <f t="shared" ref="G7:G29" si="4">(C7+E7)*0.92</f>
        <v>3841.6532000000002</v>
      </c>
      <c r="H7" s="19">
        <f t="shared" ref="H7:H29" si="5">ROUND(730.81+2.5%*(D7+F7),2)</f>
        <v>1983.52</v>
      </c>
      <c r="I7" s="14">
        <f t="shared" ref="I7:I29" si="6">SUM(D7,F7,G7,H7)</f>
        <v>55933.653200000001</v>
      </c>
      <c r="J7" s="14">
        <f t="shared" ref="J7:J29" si="7">SUM(D7,F7,H7)</f>
        <v>52092</v>
      </c>
      <c r="K7" s="7"/>
      <c r="M7"/>
    </row>
    <row r="8" spans="1:13" s="3" customFormat="1" ht="15.9" customHeight="1" x14ac:dyDescent="0.25">
      <c r="A8" s="6">
        <v>2</v>
      </c>
      <c r="B8" s="14">
        <v>23137.75</v>
      </c>
      <c r="C8" s="14">
        <f t="shared" si="0"/>
        <v>4257.3500000000004</v>
      </c>
      <c r="D8" s="14">
        <f t="shared" si="1"/>
        <v>51088.15</v>
      </c>
      <c r="E8" s="14">
        <f t="shared" si="2"/>
        <v>0</v>
      </c>
      <c r="F8" s="14">
        <f t="shared" si="3"/>
        <v>0</v>
      </c>
      <c r="G8" s="14">
        <f t="shared" si="4"/>
        <v>3916.7620000000006</v>
      </c>
      <c r="H8" s="19">
        <f t="shared" si="5"/>
        <v>2008.01</v>
      </c>
      <c r="I8" s="14">
        <f t="shared" si="6"/>
        <v>57012.922000000006</v>
      </c>
      <c r="J8" s="14">
        <f t="shared" si="7"/>
        <v>53096.160000000003</v>
      </c>
      <c r="K8" s="7"/>
      <c r="M8"/>
    </row>
    <row r="9" spans="1:13" s="3" customFormat="1" ht="15.9" customHeight="1" x14ac:dyDescent="0.25">
      <c r="A9" s="6">
        <v>3</v>
      </c>
      <c r="B9" s="14">
        <v>23581.439999999999</v>
      </c>
      <c r="C9" s="14">
        <f t="shared" si="0"/>
        <v>4338.99</v>
      </c>
      <c r="D9" s="14">
        <f t="shared" si="1"/>
        <v>52067.82</v>
      </c>
      <c r="E9" s="14">
        <f t="shared" si="2"/>
        <v>0</v>
      </c>
      <c r="F9" s="14">
        <f t="shared" si="3"/>
        <v>0</v>
      </c>
      <c r="G9" s="14">
        <f t="shared" si="4"/>
        <v>3991.8708000000001</v>
      </c>
      <c r="H9" s="19">
        <f t="shared" si="5"/>
        <v>2032.51</v>
      </c>
      <c r="I9" s="14">
        <f t="shared" si="6"/>
        <v>58092.200799999999</v>
      </c>
      <c r="J9" s="14">
        <f t="shared" si="7"/>
        <v>54100.33</v>
      </c>
      <c r="K9" s="7"/>
      <c r="M9"/>
    </row>
    <row r="10" spans="1:13" s="3" customFormat="1" ht="15.9" customHeight="1" x14ac:dyDescent="0.25">
      <c r="A10" s="6">
        <v>4</v>
      </c>
      <c r="B10" s="14">
        <v>24025.13</v>
      </c>
      <c r="C10" s="14">
        <f t="shared" si="0"/>
        <v>4420.62</v>
      </c>
      <c r="D10" s="14">
        <f t="shared" si="1"/>
        <v>53047.49</v>
      </c>
      <c r="E10" s="14">
        <f t="shared" si="2"/>
        <v>0</v>
      </c>
      <c r="F10" s="14">
        <f t="shared" si="3"/>
        <v>0</v>
      </c>
      <c r="G10" s="14">
        <f t="shared" si="4"/>
        <v>4066.9704000000002</v>
      </c>
      <c r="H10" s="19">
        <f t="shared" si="5"/>
        <v>2057</v>
      </c>
      <c r="I10" s="14">
        <f t="shared" si="6"/>
        <v>59171.460399999996</v>
      </c>
      <c r="J10" s="14">
        <f t="shared" si="7"/>
        <v>55104.49</v>
      </c>
      <c r="K10" s="7"/>
      <c r="M10"/>
    </row>
    <row r="11" spans="1:13" s="3" customFormat="1" ht="15.9" customHeight="1" x14ac:dyDescent="0.25">
      <c r="A11" s="6">
        <v>5</v>
      </c>
      <c r="B11" s="14">
        <v>24468.82</v>
      </c>
      <c r="C11" s="14">
        <f t="shared" si="0"/>
        <v>4502.26</v>
      </c>
      <c r="D11" s="14">
        <f t="shared" si="1"/>
        <v>54027.15</v>
      </c>
      <c r="E11" s="14">
        <f t="shared" si="2"/>
        <v>0</v>
      </c>
      <c r="F11" s="14">
        <f t="shared" si="3"/>
        <v>0</v>
      </c>
      <c r="G11" s="14">
        <f t="shared" si="4"/>
        <v>4142.0792000000001</v>
      </c>
      <c r="H11" s="19">
        <f t="shared" si="5"/>
        <v>2081.4899999999998</v>
      </c>
      <c r="I11" s="14">
        <f t="shared" si="6"/>
        <v>60250.7192</v>
      </c>
      <c r="J11" s="14">
        <f t="shared" si="7"/>
        <v>56108.639999999999</v>
      </c>
      <c r="K11" s="7"/>
      <c r="M11"/>
    </row>
    <row r="12" spans="1:13" s="3" customFormat="1" ht="15.9" customHeight="1" x14ac:dyDescent="0.25">
      <c r="A12" s="6">
        <v>6</v>
      </c>
      <c r="B12" s="14">
        <v>24912.51</v>
      </c>
      <c r="C12" s="14">
        <f t="shared" si="0"/>
        <v>4583.8999999999996</v>
      </c>
      <c r="D12" s="14">
        <f t="shared" si="1"/>
        <v>55006.82</v>
      </c>
      <c r="E12" s="14">
        <f t="shared" si="2"/>
        <v>0</v>
      </c>
      <c r="F12" s="14">
        <f t="shared" si="3"/>
        <v>0</v>
      </c>
      <c r="G12" s="14">
        <f t="shared" si="4"/>
        <v>4217.1880000000001</v>
      </c>
      <c r="H12" s="19">
        <f t="shared" si="5"/>
        <v>2105.98</v>
      </c>
      <c r="I12" s="14">
        <f t="shared" si="6"/>
        <v>61329.988000000005</v>
      </c>
      <c r="J12" s="14">
        <f t="shared" si="7"/>
        <v>57112.800000000003</v>
      </c>
      <c r="K12" s="7"/>
      <c r="M12"/>
    </row>
    <row r="13" spans="1:13" s="3" customFormat="1" ht="15.9" customHeight="1" x14ac:dyDescent="0.25">
      <c r="A13" s="6">
        <v>7</v>
      </c>
      <c r="B13" s="14">
        <v>25356.2</v>
      </c>
      <c r="C13" s="14">
        <f t="shared" si="0"/>
        <v>4665.54</v>
      </c>
      <c r="D13" s="14">
        <f t="shared" si="1"/>
        <v>55986.49</v>
      </c>
      <c r="E13" s="14">
        <f t="shared" si="2"/>
        <v>0</v>
      </c>
      <c r="F13" s="14">
        <f t="shared" si="3"/>
        <v>0</v>
      </c>
      <c r="G13" s="14">
        <f t="shared" si="4"/>
        <v>4292.2968000000001</v>
      </c>
      <c r="H13" s="19">
        <f t="shared" si="5"/>
        <v>2130.4699999999998</v>
      </c>
      <c r="I13" s="14">
        <f t="shared" si="6"/>
        <v>62409.256800000003</v>
      </c>
      <c r="J13" s="14">
        <f t="shared" si="7"/>
        <v>58116.959999999999</v>
      </c>
      <c r="K13" s="7"/>
      <c r="M13"/>
    </row>
    <row r="14" spans="1:13" s="3" customFormat="1" ht="15.9" customHeight="1" x14ac:dyDescent="0.25">
      <c r="A14" s="6">
        <v>8</v>
      </c>
      <c r="B14" s="14">
        <v>25799.89</v>
      </c>
      <c r="C14" s="14">
        <f t="shared" si="0"/>
        <v>4747.18</v>
      </c>
      <c r="D14" s="14">
        <f t="shared" si="1"/>
        <v>56966.16</v>
      </c>
      <c r="E14" s="14">
        <f t="shared" si="2"/>
        <v>0</v>
      </c>
      <c r="F14" s="14">
        <f t="shared" si="3"/>
        <v>0</v>
      </c>
      <c r="G14" s="14">
        <f t="shared" si="4"/>
        <v>4367.4056</v>
      </c>
      <c r="H14" s="19">
        <f t="shared" si="5"/>
        <v>2154.96</v>
      </c>
      <c r="I14" s="14">
        <f t="shared" si="6"/>
        <v>63488.525600000001</v>
      </c>
      <c r="J14" s="14">
        <f t="shared" si="7"/>
        <v>59121.120000000003</v>
      </c>
      <c r="K14" s="7"/>
      <c r="M14"/>
    </row>
    <row r="15" spans="1:13" s="3" customFormat="1" ht="15.9" customHeight="1" x14ac:dyDescent="0.25">
      <c r="A15" s="6">
        <v>9</v>
      </c>
      <c r="B15" s="14">
        <v>26243.58</v>
      </c>
      <c r="C15" s="14">
        <f t="shared" si="0"/>
        <v>4828.82</v>
      </c>
      <c r="D15" s="14">
        <f t="shared" si="1"/>
        <v>57945.82</v>
      </c>
      <c r="E15" s="14">
        <f t="shared" si="2"/>
        <v>0</v>
      </c>
      <c r="F15" s="14">
        <f t="shared" si="3"/>
        <v>0</v>
      </c>
      <c r="G15" s="14">
        <f t="shared" si="4"/>
        <v>4442.5144</v>
      </c>
      <c r="H15" s="19">
        <f t="shared" si="5"/>
        <v>2179.46</v>
      </c>
      <c r="I15" s="14">
        <f t="shared" si="6"/>
        <v>64567.794399999999</v>
      </c>
      <c r="J15" s="14">
        <f t="shared" si="7"/>
        <v>60125.279999999999</v>
      </c>
      <c r="K15" s="7"/>
      <c r="M15"/>
    </row>
    <row r="16" spans="1:13" s="3" customFormat="1" ht="15.9" customHeight="1" x14ac:dyDescent="0.25">
      <c r="A16" s="6">
        <v>10</v>
      </c>
      <c r="B16" s="14">
        <v>26687.27</v>
      </c>
      <c r="C16" s="14">
        <f t="shared" si="0"/>
        <v>4910.46</v>
      </c>
      <c r="D16" s="14">
        <f t="shared" si="1"/>
        <v>58925.49</v>
      </c>
      <c r="E16" s="14">
        <f t="shared" si="2"/>
        <v>0</v>
      </c>
      <c r="F16" s="14">
        <f t="shared" si="3"/>
        <v>0</v>
      </c>
      <c r="G16" s="14">
        <f t="shared" si="4"/>
        <v>4517.6232</v>
      </c>
      <c r="H16" s="19">
        <f t="shared" si="5"/>
        <v>2203.9499999999998</v>
      </c>
      <c r="I16" s="14">
        <f t="shared" si="6"/>
        <v>65647.063200000004</v>
      </c>
      <c r="J16" s="14">
        <f t="shared" si="7"/>
        <v>61129.439999999995</v>
      </c>
      <c r="K16" s="7"/>
      <c r="M16"/>
    </row>
    <row r="17" spans="1:13" s="3" customFormat="1" ht="15.9" customHeight="1" x14ac:dyDescent="0.25">
      <c r="A17" s="6">
        <v>11</v>
      </c>
      <c r="B17" s="14">
        <v>27130.959999999999</v>
      </c>
      <c r="C17" s="14">
        <f t="shared" si="0"/>
        <v>4992.1000000000004</v>
      </c>
      <c r="D17" s="14">
        <f t="shared" si="1"/>
        <v>59905.16</v>
      </c>
      <c r="E17" s="14">
        <f t="shared" si="2"/>
        <v>0</v>
      </c>
      <c r="F17" s="14">
        <f t="shared" si="3"/>
        <v>0</v>
      </c>
      <c r="G17" s="14">
        <f t="shared" si="4"/>
        <v>4592.7320000000009</v>
      </c>
      <c r="H17" s="19">
        <f t="shared" si="5"/>
        <v>2228.44</v>
      </c>
      <c r="I17" s="14">
        <f t="shared" si="6"/>
        <v>66726.332000000009</v>
      </c>
      <c r="J17" s="14">
        <f t="shared" si="7"/>
        <v>62133.600000000006</v>
      </c>
      <c r="K17" s="7"/>
      <c r="M17"/>
    </row>
    <row r="18" spans="1:13" s="3" customFormat="1" ht="15.9" customHeight="1" x14ac:dyDescent="0.25">
      <c r="A18" s="6">
        <v>12</v>
      </c>
      <c r="B18" s="14">
        <v>27574.65</v>
      </c>
      <c r="C18" s="14">
        <f t="shared" si="0"/>
        <v>5073.74</v>
      </c>
      <c r="D18" s="14">
        <f t="shared" si="1"/>
        <v>60884.83</v>
      </c>
      <c r="E18" s="14">
        <f t="shared" si="2"/>
        <v>0</v>
      </c>
      <c r="F18" s="14">
        <f t="shared" si="3"/>
        <v>0</v>
      </c>
      <c r="G18" s="14">
        <f t="shared" si="4"/>
        <v>4667.8407999999999</v>
      </c>
      <c r="H18" s="19">
        <f t="shared" si="5"/>
        <v>2252.9299999999998</v>
      </c>
      <c r="I18" s="14">
        <f t="shared" si="6"/>
        <v>67805.6008</v>
      </c>
      <c r="J18" s="14">
        <f t="shared" si="7"/>
        <v>63137.760000000002</v>
      </c>
      <c r="K18" s="7"/>
      <c r="M18"/>
    </row>
    <row r="19" spans="1:13" s="3" customFormat="1" ht="15.9" customHeight="1" x14ac:dyDescent="0.25">
      <c r="A19" s="6">
        <v>13</v>
      </c>
      <c r="B19" s="14">
        <v>28018.34</v>
      </c>
      <c r="C19" s="14">
        <f t="shared" si="0"/>
        <v>5155.37</v>
      </c>
      <c r="D19" s="14">
        <f t="shared" si="1"/>
        <v>61864.49</v>
      </c>
      <c r="E19" s="14">
        <f t="shared" si="2"/>
        <v>0</v>
      </c>
      <c r="F19" s="14">
        <f t="shared" si="3"/>
        <v>0</v>
      </c>
      <c r="G19" s="14">
        <f t="shared" si="4"/>
        <v>4742.9404000000004</v>
      </c>
      <c r="H19" s="19">
        <f t="shared" si="5"/>
        <v>2277.42</v>
      </c>
      <c r="I19" s="14">
        <f t="shared" si="6"/>
        <v>68884.850399999996</v>
      </c>
      <c r="J19" s="14">
        <f t="shared" si="7"/>
        <v>64141.909999999996</v>
      </c>
      <c r="K19" s="7"/>
      <c r="M19"/>
    </row>
    <row r="20" spans="1:13" s="3" customFormat="1" ht="15.9" customHeight="1" x14ac:dyDescent="0.25">
      <c r="A20" s="6">
        <v>14</v>
      </c>
      <c r="B20" s="14">
        <v>28462.03</v>
      </c>
      <c r="C20" s="14">
        <f t="shared" si="0"/>
        <v>5237.01</v>
      </c>
      <c r="D20" s="14">
        <f t="shared" si="1"/>
        <v>62844.160000000003</v>
      </c>
      <c r="E20" s="14">
        <f t="shared" si="2"/>
        <v>0</v>
      </c>
      <c r="F20" s="14">
        <f t="shared" si="3"/>
        <v>0</v>
      </c>
      <c r="G20" s="14">
        <f t="shared" si="4"/>
        <v>4818.0492000000004</v>
      </c>
      <c r="H20" s="19">
        <f t="shared" si="5"/>
        <v>2301.91</v>
      </c>
      <c r="I20" s="14">
        <f t="shared" si="6"/>
        <v>69964.119200000001</v>
      </c>
      <c r="J20" s="14">
        <f t="shared" si="7"/>
        <v>65146.070000000007</v>
      </c>
      <c r="K20" s="7"/>
      <c r="M20"/>
    </row>
    <row r="21" spans="1:13" s="3" customFormat="1" ht="15.9" customHeight="1" x14ac:dyDescent="0.25">
      <c r="A21" s="6">
        <v>15</v>
      </c>
      <c r="B21" s="14">
        <v>28905.72</v>
      </c>
      <c r="C21" s="14">
        <f t="shared" si="0"/>
        <v>5318.65</v>
      </c>
      <c r="D21" s="14">
        <f t="shared" si="1"/>
        <v>63823.83</v>
      </c>
      <c r="E21" s="14">
        <f t="shared" si="2"/>
        <v>0</v>
      </c>
      <c r="F21" s="14">
        <f t="shared" si="3"/>
        <v>0</v>
      </c>
      <c r="G21" s="14">
        <f t="shared" si="4"/>
        <v>4893.1579999999994</v>
      </c>
      <c r="H21" s="19">
        <f t="shared" si="5"/>
        <v>2326.41</v>
      </c>
      <c r="I21" s="14">
        <f t="shared" si="6"/>
        <v>71043.398000000001</v>
      </c>
      <c r="J21" s="14">
        <f t="shared" si="7"/>
        <v>66150.240000000005</v>
      </c>
      <c r="K21" s="7"/>
      <c r="M21"/>
    </row>
    <row r="22" spans="1:13" s="3" customFormat="1" ht="15.9" customHeight="1" x14ac:dyDescent="0.25">
      <c r="A22" s="6">
        <v>16</v>
      </c>
      <c r="B22" s="14">
        <v>29349.41</v>
      </c>
      <c r="C22" s="14">
        <f t="shared" si="0"/>
        <v>5400.29</v>
      </c>
      <c r="D22" s="14">
        <f t="shared" si="1"/>
        <v>64803.5</v>
      </c>
      <c r="E22" s="14">
        <f t="shared" si="2"/>
        <v>0</v>
      </c>
      <c r="F22" s="14">
        <f t="shared" si="3"/>
        <v>0</v>
      </c>
      <c r="G22" s="14">
        <f t="shared" si="4"/>
        <v>4968.2668000000003</v>
      </c>
      <c r="H22" s="19">
        <f t="shared" si="5"/>
        <v>2350.9</v>
      </c>
      <c r="I22" s="14">
        <f t="shared" si="6"/>
        <v>72122.666799999992</v>
      </c>
      <c r="J22" s="14">
        <f t="shared" si="7"/>
        <v>67154.399999999994</v>
      </c>
      <c r="K22" s="7"/>
      <c r="M22"/>
    </row>
    <row r="23" spans="1:13" s="3" customFormat="1" ht="15.9" customHeight="1" x14ac:dyDescent="0.25">
      <c r="A23" s="6">
        <v>17</v>
      </c>
      <c r="B23" s="14">
        <v>29793.1</v>
      </c>
      <c r="C23" s="14">
        <f t="shared" si="0"/>
        <v>5481.93</v>
      </c>
      <c r="D23" s="14">
        <f>ROUND(B23*$F$3,2)</f>
        <v>65783.16</v>
      </c>
      <c r="E23" s="14">
        <f t="shared" si="2"/>
        <v>0</v>
      </c>
      <c r="F23" s="14">
        <f t="shared" si="3"/>
        <v>0</v>
      </c>
      <c r="G23" s="14">
        <f t="shared" si="4"/>
        <v>5043.3756000000003</v>
      </c>
      <c r="H23" s="19">
        <f t="shared" si="5"/>
        <v>2375.39</v>
      </c>
      <c r="I23" s="14">
        <f t="shared" si="6"/>
        <v>73201.925600000002</v>
      </c>
      <c r="J23" s="14">
        <f t="shared" si="7"/>
        <v>68158.55</v>
      </c>
      <c r="K23" s="7"/>
      <c r="M23"/>
    </row>
    <row r="24" spans="1:13" s="3" customFormat="1" ht="15.9" customHeight="1" x14ac:dyDescent="0.25">
      <c r="A24" s="6">
        <v>18</v>
      </c>
      <c r="B24" s="14">
        <v>30236.79</v>
      </c>
      <c r="C24" s="14">
        <f t="shared" si="0"/>
        <v>5563.57</v>
      </c>
      <c r="D24" s="14">
        <f t="shared" si="1"/>
        <v>66762.83</v>
      </c>
      <c r="E24" s="14">
        <f t="shared" si="2"/>
        <v>0</v>
      </c>
      <c r="F24" s="14">
        <f t="shared" si="3"/>
        <v>0</v>
      </c>
      <c r="G24" s="14">
        <f t="shared" si="4"/>
        <v>5118.4844000000003</v>
      </c>
      <c r="H24" s="19">
        <f t="shared" si="5"/>
        <v>2399.88</v>
      </c>
      <c r="I24" s="14">
        <f t="shared" si="6"/>
        <v>74281.194400000008</v>
      </c>
      <c r="J24" s="14">
        <f t="shared" si="7"/>
        <v>69162.710000000006</v>
      </c>
      <c r="K24" s="7"/>
      <c r="M24"/>
    </row>
    <row r="25" spans="1:13" s="3" customFormat="1" ht="15.9" customHeight="1" x14ac:dyDescent="0.25">
      <c r="A25" s="6">
        <v>19</v>
      </c>
      <c r="B25" s="14">
        <v>30680.48</v>
      </c>
      <c r="C25" s="14">
        <f>ROUND(D25/12,2)</f>
        <v>5645.21</v>
      </c>
      <c r="D25" s="14">
        <f>ROUND(B25*$F$3,2)</f>
        <v>67742.5</v>
      </c>
      <c r="E25" s="14">
        <f t="shared" si="2"/>
        <v>0</v>
      </c>
      <c r="F25" s="14">
        <f t="shared" si="3"/>
        <v>0</v>
      </c>
      <c r="G25" s="14">
        <f t="shared" si="4"/>
        <v>5193.5932000000003</v>
      </c>
      <c r="H25" s="19">
        <f t="shared" si="5"/>
        <v>2424.37</v>
      </c>
      <c r="I25" s="14">
        <f t="shared" si="6"/>
        <v>75360.463199999998</v>
      </c>
      <c r="J25" s="14">
        <f t="shared" si="7"/>
        <v>70166.87</v>
      </c>
      <c r="K25" s="7"/>
      <c r="M25"/>
    </row>
    <row r="26" spans="1:13" s="3" customFormat="1" ht="15.9" customHeight="1" x14ac:dyDescent="0.25">
      <c r="A26" s="6">
        <v>20</v>
      </c>
      <c r="B26" s="14">
        <v>31124.17</v>
      </c>
      <c r="C26" s="14">
        <f>ROUND(D26/12,2)</f>
        <v>5726.85</v>
      </c>
      <c r="D26" s="14">
        <f>ROUND(B26*$F$3,2)</f>
        <v>68722.17</v>
      </c>
      <c r="E26" s="14">
        <f t="shared" si="2"/>
        <v>0</v>
      </c>
      <c r="F26" s="14">
        <f t="shared" si="3"/>
        <v>0</v>
      </c>
      <c r="G26" s="14">
        <f t="shared" si="4"/>
        <v>5268.7020000000002</v>
      </c>
      <c r="H26" s="19">
        <f t="shared" si="5"/>
        <v>2448.86</v>
      </c>
      <c r="I26" s="14">
        <f t="shared" si="6"/>
        <v>76439.732000000004</v>
      </c>
      <c r="J26" s="14">
        <f t="shared" si="7"/>
        <v>71171.03</v>
      </c>
      <c r="K26" s="7"/>
      <c r="M26"/>
    </row>
    <row r="27" spans="1:13" s="3" customFormat="1" ht="15.9" customHeight="1" x14ac:dyDescent="0.25">
      <c r="A27" s="6">
        <v>21</v>
      </c>
      <c r="B27" s="14">
        <v>31567.86</v>
      </c>
      <c r="C27" s="14">
        <f>ROUND(D27/12,2)</f>
        <v>5808.49</v>
      </c>
      <c r="D27" s="14">
        <f>ROUND(B27*$F$3,2)</f>
        <v>69701.83</v>
      </c>
      <c r="E27" s="14">
        <f t="shared" si="2"/>
        <v>0</v>
      </c>
      <c r="F27" s="14">
        <f t="shared" si="3"/>
        <v>0</v>
      </c>
      <c r="G27" s="14">
        <f t="shared" si="4"/>
        <v>5343.8108000000002</v>
      </c>
      <c r="H27" s="19">
        <f t="shared" si="5"/>
        <v>2473.36</v>
      </c>
      <c r="I27" s="14">
        <f t="shared" si="6"/>
        <v>77519.000800000009</v>
      </c>
      <c r="J27" s="14">
        <f t="shared" si="7"/>
        <v>72175.19</v>
      </c>
      <c r="K27" s="7"/>
      <c r="M27"/>
    </row>
    <row r="28" spans="1:13" s="3" customFormat="1" ht="15.9" customHeight="1" x14ac:dyDescent="0.25">
      <c r="A28" s="6">
        <v>22</v>
      </c>
      <c r="B28" s="14">
        <v>32011.55</v>
      </c>
      <c r="C28" s="14">
        <f>ROUND(D28/12,2)</f>
        <v>5890.13</v>
      </c>
      <c r="D28" s="14">
        <f>ROUND(B28*$F$3,2)</f>
        <v>70681.5</v>
      </c>
      <c r="E28" s="14">
        <f t="shared" si="2"/>
        <v>0</v>
      </c>
      <c r="F28" s="14">
        <f t="shared" si="3"/>
        <v>0</v>
      </c>
      <c r="G28" s="14">
        <f t="shared" si="4"/>
        <v>5418.9196000000002</v>
      </c>
      <c r="H28" s="19">
        <f t="shared" si="5"/>
        <v>2497.85</v>
      </c>
      <c r="I28" s="14">
        <f t="shared" si="6"/>
        <v>78598.2696</v>
      </c>
      <c r="J28" s="14">
        <f t="shared" si="7"/>
        <v>73179.350000000006</v>
      </c>
      <c r="K28" s="7"/>
      <c r="M28"/>
    </row>
    <row r="29" spans="1:13" s="3" customFormat="1" ht="15.75" customHeight="1" x14ac:dyDescent="0.25">
      <c r="A29" s="6">
        <v>23</v>
      </c>
      <c r="B29" s="14">
        <v>32455.24</v>
      </c>
      <c r="C29" s="14">
        <f>ROUND(D29/12,2)</f>
        <v>5971.76</v>
      </c>
      <c r="D29" s="14">
        <f>ROUND(B29*$F$3,2)</f>
        <v>71661.17</v>
      </c>
      <c r="E29" s="14">
        <f t="shared" si="2"/>
        <v>0</v>
      </c>
      <c r="F29" s="14">
        <f t="shared" si="3"/>
        <v>0</v>
      </c>
      <c r="G29" s="14">
        <f t="shared" si="4"/>
        <v>5494.0192000000006</v>
      </c>
      <c r="H29" s="19">
        <f t="shared" si="5"/>
        <v>2522.34</v>
      </c>
      <c r="I29" s="14">
        <f t="shared" si="6"/>
        <v>79677.52919999999</v>
      </c>
      <c r="J29" s="14">
        <f t="shared" si="7"/>
        <v>74183.509999999995</v>
      </c>
      <c r="M29"/>
    </row>
    <row r="30" spans="1:13" s="5" customFormat="1" ht="30" customHeight="1" x14ac:dyDescent="0.25">
      <c r="A30" s="8" t="s">
        <v>19</v>
      </c>
      <c r="B30" s="2"/>
      <c r="C30" s="3"/>
      <c r="D30" s="2"/>
      <c r="E30" s="2"/>
      <c r="F30" s="2"/>
      <c r="G30" s="2"/>
      <c r="H30" s="17"/>
      <c r="I30" s="2"/>
      <c r="J30" s="3"/>
      <c r="M30"/>
    </row>
    <row r="31" spans="1:13" s="3" customFormat="1" ht="15.9" customHeight="1" x14ac:dyDescent="0.25">
      <c r="A31" s="4" t="s">
        <v>1</v>
      </c>
      <c r="B31" s="4"/>
      <c r="C31" s="4" t="s">
        <v>3</v>
      </c>
      <c r="D31" s="4" t="s">
        <v>4</v>
      </c>
      <c r="E31" s="4" t="s">
        <v>5</v>
      </c>
      <c r="F31" s="4" t="s">
        <v>6</v>
      </c>
      <c r="G31" s="4" t="s">
        <v>7</v>
      </c>
      <c r="H31" s="18" t="s">
        <v>8</v>
      </c>
      <c r="I31" s="4" t="s">
        <v>9</v>
      </c>
      <c r="J31" s="4" t="s">
        <v>10</v>
      </c>
      <c r="M31"/>
    </row>
    <row r="32" spans="1:13" s="3" customFormat="1" ht="15.9" customHeight="1" x14ac:dyDescent="0.25">
      <c r="A32" s="6">
        <v>0</v>
      </c>
      <c r="B32" s="14">
        <v>17089.669999999998</v>
      </c>
      <c r="C32" s="14">
        <f>ROUND(D32/12,2)</f>
        <v>3144.5</v>
      </c>
      <c r="D32" s="14">
        <f t="shared" ref="D32:D50" si="8">ROUND(B32*$F$3,2)</f>
        <v>37733.99</v>
      </c>
      <c r="E32" s="14">
        <f>IF(B32&lt;=16421.84,359.95*$F$3/12,IF(AND(16421.84&lt;B32,B32&lt;=18695.86),179.98*$F$3/12,0))</f>
        <v>33.116320000000002</v>
      </c>
      <c r="F32" s="14">
        <f>E32*12</f>
        <v>397.39584000000002</v>
      </c>
      <c r="G32" s="14">
        <f>(C32+E32)*0.92</f>
        <v>2923.4070144000002</v>
      </c>
      <c r="H32" s="19">
        <f>ROUND(730.81+2.5%*(D32+F32),2)</f>
        <v>1684.09</v>
      </c>
      <c r="I32" s="14">
        <f>SUM(D32,F32,G32,H32)</f>
        <v>42738.882854399992</v>
      </c>
      <c r="J32" s="14">
        <f>SUM(D32,F32,H32)</f>
        <v>39815.475839999992</v>
      </c>
      <c r="M32"/>
    </row>
    <row r="33" spans="1:13" s="3" customFormat="1" ht="15.9" customHeight="1" x14ac:dyDescent="0.25">
      <c r="A33" s="6">
        <v>1</v>
      </c>
      <c r="B33" s="14">
        <v>17346.97</v>
      </c>
      <c r="C33" s="14">
        <f t="shared" ref="C33:C50" si="9">ROUND(D33/12,2)</f>
        <v>3191.84</v>
      </c>
      <c r="D33" s="14">
        <f t="shared" si="8"/>
        <v>38302.11</v>
      </c>
      <c r="E33" s="14">
        <f t="shared" ref="E33:E55" si="10">IF(B33&lt;=16421.84,359.95*$F$3/12,IF(AND(16421.84&lt;B33,B33&lt;=18695.86),179.98*$F$3/12,0))</f>
        <v>33.116320000000002</v>
      </c>
      <c r="F33" s="14">
        <f t="shared" ref="F33:F55" si="11">E33*12</f>
        <v>397.39584000000002</v>
      </c>
      <c r="G33" s="14">
        <f t="shared" ref="G33:G50" si="12">(C33+E33)*0.92</f>
        <v>2966.9598144000001</v>
      </c>
      <c r="H33" s="19">
        <f t="shared" ref="H33:H55" si="13">ROUND(730.81+2.5%*(D33+F33),2)</f>
        <v>1698.3</v>
      </c>
      <c r="I33" s="14">
        <f t="shared" ref="I33:I50" si="14">SUM(D33,F33,G33,H33)</f>
        <v>43364.765654399998</v>
      </c>
      <c r="J33" s="14">
        <f t="shared" ref="J33:J50" si="15">SUM(D33,F33,H33)</f>
        <v>40397.805840000001</v>
      </c>
      <c r="M33"/>
    </row>
    <row r="34" spans="1:13" s="3" customFormat="1" ht="15.9" customHeight="1" x14ac:dyDescent="0.25">
      <c r="A34" s="6">
        <v>2</v>
      </c>
      <c r="B34" s="14">
        <v>17604.27</v>
      </c>
      <c r="C34" s="14">
        <f t="shared" si="9"/>
        <v>3239.19</v>
      </c>
      <c r="D34" s="14">
        <f t="shared" si="8"/>
        <v>38870.230000000003</v>
      </c>
      <c r="E34" s="14">
        <f t="shared" si="10"/>
        <v>33.116320000000002</v>
      </c>
      <c r="F34" s="14">
        <f t="shared" si="11"/>
        <v>397.39584000000002</v>
      </c>
      <c r="G34" s="14">
        <f t="shared" si="12"/>
        <v>3010.5218144</v>
      </c>
      <c r="H34" s="19">
        <f t="shared" si="13"/>
        <v>1712.5</v>
      </c>
      <c r="I34" s="14">
        <f t="shared" si="14"/>
        <v>43990.647654400003</v>
      </c>
      <c r="J34" s="14">
        <f t="shared" si="15"/>
        <v>40980.125840000001</v>
      </c>
      <c r="M34"/>
    </row>
    <row r="35" spans="1:13" s="3" customFormat="1" ht="15.9" customHeight="1" x14ac:dyDescent="0.25">
      <c r="A35" s="6">
        <v>3</v>
      </c>
      <c r="B35" s="14">
        <v>17861.57</v>
      </c>
      <c r="C35" s="14">
        <f t="shared" si="9"/>
        <v>3286.53</v>
      </c>
      <c r="D35" s="14">
        <f t="shared" si="8"/>
        <v>39438.35</v>
      </c>
      <c r="E35" s="14">
        <f t="shared" si="10"/>
        <v>33.116320000000002</v>
      </c>
      <c r="F35" s="14">
        <f t="shared" si="11"/>
        <v>397.39584000000002</v>
      </c>
      <c r="G35" s="14">
        <f t="shared" si="12"/>
        <v>3054.0746144000004</v>
      </c>
      <c r="H35" s="19">
        <f t="shared" si="13"/>
        <v>1726.7</v>
      </c>
      <c r="I35" s="14">
        <f t="shared" si="14"/>
        <v>44616.520454399993</v>
      </c>
      <c r="J35" s="14">
        <f t="shared" si="15"/>
        <v>41562.445839999993</v>
      </c>
      <c r="M35"/>
    </row>
    <row r="36" spans="1:13" s="3" customFormat="1" ht="15.9" customHeight="1" x14ac:dyDescent="0.25">
      <c r="A36" s="6">
        <v>4</v>
      </c>
      <c r="B36" s="14">
        <v>17861.57</v>
      </c>
      <c r="C36" s="14">
        <f t="shared" si="9"/>
        <v>3286.53</v>
      </c>
      <c r="D36" s="14">
        <f t="shared" si="8"/>
        <v>39438.35</v>
      </c>
      <c r="E36" s="14">
        <f t="shared" si="10"/>
        <v>33.116320000000002</v>
      </c>
      <c r="F36" s="14">
        <f t="shared" si="11"/>
        <v>397.39584000000002</v>
      </c>
      <c r="G36" s="14">
        <f t="shared" si="12"/>
        <v>3054.0746144000004</v>
      </c>
      <c r="H36" s="19">
        <f t="shared" si="13"/>
        <v>1726.7</v>
      </c>
      <c r="I36" s="14">
        <f t="shared" si="14"/>
        <v>44616.520454399993</v>
      </c>
      <c r="J36" s="14">
        <f t="shared" si="15"/>
        <v>41562.445839999993</v>
      </c>
      <c r="M36"/>
    </row>
    <row r="37" spans="1:13" s="3" customFormat="1" ht="15.9" customHeight="1" x14ac:dyDescent="0.25">
      <c r="A37" s="6">
        <v>5</v>
      </c>
      <c r="B37" s="14">
        <v>18159.55</v>
      </c>
      <c r="C37" s="14">
        <f t="shared" si="9"/>
        <v>3341.36</v>
      </c>
      <c r="D37" s="14">
        <f t="shared" si="8"/>
        <v>40096.29</v>
      </c>
      <c r="E37" s="14">
        <f t="shared" si="10"/>
        <v>33.116320000000002</v>
      </c>
      <c r="F37" s="14">
        <f t="shared" si="11"/>
        <v>397.39584000000002</v>
      </c>
      <c r="G37" s="14">
        <f t="shared" si="12"/>
        <v>3104.5182144000005</v>
      </c>
      <c r="H37" s="19">
        <f t="shared" si="13"/>
        <v>1743.15</v>
      </c>
      <c r="I37" s="14">
        <f t="shared" si="14"/>
        <v>45341.354054399999</v>
      </c>
      <c r="J37" s="14">
        <f t="shared" si="15"/>
        <v>42236.83584</v>
      </c>
      <c r="M37"/>
    </row>
    <row r="38" spans="1:13" s="3" customFormat="1" ht="15.9" customHeight="1" x14ac:dyDescent="0.25">
      <c r="A38" s="6">
        <v>6</v>
      </c>
      <c r="B38" s="14">
        <v>18159.55</v>
      </c>
      <c r="C38" s="14">
        <f t="shared" si="9"/>
        <v>3341.36</v>
      </c>
      <c r="D38" s="14">
        <f t="shared" si="8"/>
        <v>40096.29</v>
      </c>
      <c r="E38" s="14">
        <f t="shared" si="10"/>
        <v>33.116320000000002</v>
      </c>
      <c r="F38" s="14">
        <f t="shared" si="11"/>
        <v>397.39584000000002</v>
      </c>
      <c r="G38" s="14">
        <f t="shared" si="12"/>
        <v>3104.5182144000005</v>
      </c>
      <c r="H38" s="19">
        <f t="shared" si="13"/>
        <v>1743.15</v>
      </c>
      <c r="I38" s="14">
        <f t="shared" si="14"/>
        <v>45341.354054399999</v>
      </c>
      <c r="J38" s="14">
        <f t="shared" si="15"/>
        <v>42236.83584</v>
      </c>
      <c r="M38"/>
    </row>
    <row r="39" spans="1:13" s="3" customFormat="1" ht="15.9" customHeight="1" x14ac:dyDescent="0.25">
      <c r="A39" s="6">
        <v>7</v>
      </c>
      <c r="B39" s="14">
        <v>18557.2</v>
      </c>
      <c r="C39" s="14">
        <f t="shared" si="9"/>
        <v>3414.53</v>
      </c>
      <c r="D39" s="14">
        <f t="shared" si="8"/>
        <v>40974.300000000003</v>
      </c>
      <c r="E39" s="14">
        <f t="shared" si="10"/>
        <v>33.116320000000002</v>
      </c>
      <c r="F39" s="14">
        <f t="shared" si="11"/>
        <v>397.39584000000002</v>
      </c>
      <c r="G39" s="14">
        <f t="shared" si="12"/>
        <v>3171.8346144000002</v>
      </c>
      <c r="H39" s="19">
        <f t="shared" si="13"/>
        <v>1765.1</v>
      </c>
      <c r="I39" s="14">
        <f t="shared" si="14"/>
        <v>46308.630454400001</v>
      </c>
      <c r="J39" s="14">
        <f t="shared" si="15"/>
        <v>43136.795839999999</v>
      </c>
      <c r="M39"/>
    </row>
    <row r="40" spans="1:13" s="3" customFormat="1" ht="15.9" customHeight="1" x14ac:dyDescent="0.25">
      <c r="A40" s="6">
        <v>8</v>
      </c>
      <c r="B40" s="14">
        <v>18557.2</v>
      </c>
      <c r="C40" s="14">
        <f t="shared" si="9"/>
        <v>3414.53</v>
      </c>
      <c r="D40" s="14">
        <f t="shared" si="8"/>
        <v>40974.300000000003</v>
      </c>
      <c r="E40" s="14">
        <f t="shared" si="10"/>
        <v>33.116320000000002</v>
      </c>
      <c r="F40" s="14">
        <f t="shared" si="11"/>
        <v>397.39584000000002</v>
      </c>
      <c r="G40" s="14">
        <f t="shared" si="12"/>
        <v>3171.8346144000002</v>
      </c>
      <c r="H40" s="19">
        <f t="shared" si="13"/>
        <v>1765.1</v>
      </c>
      <c r="I40" s="14">
        <f t="shared" si="14"/>
        <v>46308.630454400001</v>
      </c>
      <c r="J40" s="14">
        <f t="shared" si="15"/>
        <v>43136.795839999999</v>
      </c>
      <c r="M40"/>
    </row>
    <row r="41" spans="1:13" s="3" customFormat="1" ht="15.9" customHeight="1" x14ac:dyDescent="0.25">
      <c r="A41" s="6">
        <v>9</v>
      </c>
      <c r="B41" s="14">
        <v>19241.64</v>
      </c>
      <c r="C41" s="14">
        <f t="shared" si="9"/>
        <v>3540.46</v>
      </c>
      <c r="D41" s="14">
        <f t="shared" si="8"/>
        <v>42485.54</v>
      </c>
      <c r="E41" s="14">
        <f t="shared" si="10"/>
        <v>0</v>
      </c>
      <c r="F41" s="14">
        <f t="shared" si="11"/>
        <v>0</v>
      </c>
      <c r="G41" s="14">
        <f t="shared" si="12"/>
        <v>3257.2232000000004</v>
      </c>
      <c r="H41" s="19">
        <f t="shared" si="13"/>
        <v>1792.95</v>
      </c>
      <c r="I41" s="14">
        <f t="shared" si="14"/>
        <v>47535.713199999998</v>
      </c>
      <c r="J41" s="14">
        <f t="shared" si="15"/>
        <v>44278.49</v>
      </c>
      <c r="M41"/>
    </row>
    <row r="42" spans="1:13" s="3" customFormat="1" ht="15.9" customHeight="1" x14ac:dyDescent="0.25">
      <c r="A42" s="6">
        <v>10</v>
      </c>
      <c r="B42" s="14">
        <v>19241.64</v>
      </c>
      <c r="C42" s="14">
        <f t="shared" si="9"/>
        <v>3540.46</v>
      </c>
      <c r="D42" s="14">
        <f t="shared" si="8"/>
        <v>42485.54</v>
      </c>
      <c r="E42" s="14">
        <f t="shared" si="10"/>
        <v>0</v>
      </c>
      <c r="F42" s="14">
        <f t="shared" si="11"/>
        <v>0</v>
      </c>
      <c r="G42" s="14">
        <f t="shared" si="12"/>
        <v>3257.2232000000004</v>
      </c>
      <c r="H42" s="19">
        <f t="shared" si="13"/>
        <v>1792.95</v>
      </c>
      <c r="I42" s="14">
        <f t="shared" si="14"/>
        <v>47535.713199999998</v>
      </c>
      <c r="J42" s="14">
        <f t="shared" si="15"/>
        <v>44278.49</v>
      </c>
      <c r="M42"/>
    </row>
    <row r="43" spans="1:13" s="3" customFormat="1" ht="15.9" customHeight="1" x14ac:dyDescent="0.25">
      <c r="A43" s="6">
        <v>11</v>
      </c>
      <c r="B43" s="14">
        <v>19926.080000000002</v>
      </c>
      <c r="C43" s="14">
        <f t="shared" si="9"/>
        <v>3666.4</v>
      </c>
      <c r="D43" s="14">
        <f t="shared" si="8"/>
        <v>43996.78</v>
      </c>
      <c r="E43" s="14">
        <f t="shared" si="10"/>
        <v>0</v>
      </c>
      <c r="F43" s="14">
        <f t="shared" si="11"/>
        <v>0</v>
      </c>
      <c r="G43" s="14">
        <f t="shared" si="12"/>
        <v>3373.0880000000002</v>
      </c>
      <c r="H43" s="19">
        <f t="shared" si="13"/>
        <v>1830.73</v>
      </c>
      <c r="I43" s="14">
        <f t="shared" si="14"/>
        <v>49200.598000000005</v>
      </c>
      <c r="J43" s="14">
        <f t="shared" si="15"/>
        <v>45827.51</v>
      </c>
      <c r="M43"/>
    </row>
    <row r="44" spans="1:13" s="3" customFormat="1" ht="15.9" customHeight="1" x14ac:dyDescent="0.25">
      <c r="A44" s="6">
        <v>12</v>
      </c>
      <c r="B44" s="14">
        <v>19926.080000000002</v>
      </c>
      <c r="C44" s="14">
        <f t="shared" si="9"/>
        <v>3666.4</v>
      </c>
      <c r="D44" s="14">
        <f t="shared" si="8"/>
        <v>43996.78</v>
      </c>
      <c r="E44" s="14">
        <f t="shared" si="10"/>
        <v>0</v>
      </c>
      <c r="F44" s="14">
        <f t="shared" si="11"/>
        <v>0</v>
      </c>
      <c r="G44" s="14">
        <f t="shared" si="12"/>
        <v>3373.0880000000002</v>
      </c>
      <c r="H44" s="19">
        <f t="shared" si="13"/>
        <v>1830.73</v>
      </c>
      <c r="I44" s="14">
        <f t="shared" si="14"/>
        <v>49200.598000000005</v>
      </c>
      <c r="J44" s="14">
        <f t="shared" si="15"/>
        <v>45827.51</v>
      </c>
      <c r="M44"/>
    </row>
    <row r="45" spans="1:13" s="3" customFormat="1" ht="15.9" customHeight="1" x14ac:dyDescent="0.25">
      <c r="A45" s="6">
        <v>13</v>
      </c>
      <c r="B45" s="14">
        <v>20561.71</v>
      </c>
      <c r="C45" s="14">
        <f t="shared" si="9"/>
        <v>3783.36</v>
      </c>
      <c r="D45" s="14">
        <f t="shared" si="8"/>
        <v>45400.26</v>
      </c>
      <c r="E45" s="14">
        <f t="shared" si="10"/>
        <v>0</v>
      </c>
      <c r="F45" s="14">
        <f t="shared" si="11"/>
        <v>0</v>
      </c>
      <c r="G45" s="14">
        <f t="shared" si="12"/>
        <v>3480.6912000000002</v>
      </c>
      <c r="H45" s="19">
        <f t="shared" si="13"/>
        <v>1865.82</v>
      </c>
      <c r="I45" s="14">
        <f t="shared" si="14"/>
        <v>50746.771200000003</v>
      </c>
      <c r="J45" s="14">
        <f t="shared" si="15"/>
        <v>47266.080000000002</v>
      </c>
      <c r="M45"/>
    </row>
    <row r="46" spans="1:13" s="3" customFormat="1" ht="15.9" customHeight="1" x14ac:dyDescent="0.25">
      <c r="A46" s="6">
        <v>14</v>
      </c>
      <c r="B46" s="14">
        <v>20561.71</v>
      </c>
      <c r="C46" s="14">
        <f t="shared" si="9"/>
        <v>3783.36</v>
      </c>
      <c r="D46" s="14">
        <f t="shared" si="8"/>
        <v>45400.26</v>
      </c>
      <c r="E46" s="14">
        <f t="shared" si="10"/>
        <v>0</v>
      </c>
      <c r="F46" s="14">
        <f t="shared" si="11"/>
        <v>0</v>
      </c>
      <c r="G46" s="14">
        <f t="shared" si="12"/>
        <v>3480.6912000000002</v>
      </c>
      <c r="H46" s="19">
        <f t="shared" si="13"/>
        <v>1865.82</v>
      </c>
      <c r="I46" s="14">
        <f t="shared" si="14"/>
        <v>50746.771200000003</v>
      </c>
      <c r="J46" s="14">
        <f t="shared" si="15"/>
        <v>47266.080000000002</v>
      </c>
      <c r="M46"/>
    </row>
    <row r="47" spans="1:13" s="3" customFormat="1" ht="15.9" customHeight="1" x14ac:dyDescent="0.25">
      <c r="A47" s="6">
        <v>15</v>
      </c>
      <c r="B47" s="14">
        <v>21197.33</v>
      </c>
      <c r="C47" s="14">
        <f t="shared" si="9"/>
        <v>3900.31</v>
      </c>
      <c r="D47" s="14">
        <f t="shared" si="8"/>
        <v>46803.7</v>
      </c>
      <c r="E47" s="14">
        <f t="shared" si="10"/>
        <v>0</v>
      </c>
      <c r="F47" s="14">
        <f t="shared" si="11"/>
        <v>0</v>
      </c>
      <c r="G47" s="14">
        <f t="shared" si="12"/>
        <v>3588.2852000000003</v>
      </c>
      <c r="H47" s="19">
        <f t="shared" si="13"/>
        <v>1900.9</v>
      </c>
      <c r="I47" s="14">
        <f t="shared" si="14"/>
        <v>52292.885199999997</v>
      </c>
      <c r="J47" s="14">
        <f t="shared" si="15"/>
        <v>48704.6</v>
      </c>
      <c r="M47"/>
    </row>
    <row r="48" spans="1:13" s="3" customFormat="1" ht="15.9" customHeight="1" x14ac:dyDescent="0.25">
      <c r="A48" s="6">
        <v>16</v>
      </c>
      <c r="B48" s="14">
        <v>21197.33</v>
      </c>
      <c r="C48" s="14">
        <f t="shared" si="9"/>
        <v>3900.31</v>
      </c>
      <c r="D48" s="14">
        <f t="shared" si="8"/>
        <v>46803.7</v>
      </c>
      <c r="E48" s="14">
        <f t="shared" si="10"/>
        <v>0</v>
      </c>
      <c r="F48" s="14">
        <f t="shared" si="11"/>
        <v>0</v>
      </c>
      <c r="G48" s="14">
        <f t="shared" si="12"/>
        <v>3588.2852000000003</v>
      </c>
      <c r="H48" s="19">
        <f t="shared" si="13"/>
        <v>1900.9</v>
      </c>
      <c r="I48" s="14">
        <f t="shared" si="14"/>
        <v>52292.885199999997</v>
      </c>
      <c r="J48" s="14">
        <f t="shared" si="15"/>
        <v>48704.6</v>
      </c>
      <c r="M48"/>
    </row>
    <row r="49" spans="1:13" s="3" customFormat="1" ht="15.9" customHeight="1" x14ac:dyDescent="0.25">
      <c r="A49" s="6">
        <v>17</v>
      </c>
      <c r="B49" s="14">
        <v>21832.959999999999</v>
      </c>
      <c r="C49" s="14">
        <f t="shared" si="9"/>
        <v>4017.27</v>
      </c>
      <c r="D49" s="14">
        <f>ROUND(B49*$F$3,2)</f>
        <v>48207.18</v>
      </c>
      <c r="E49" s="14">
        <f t="shared" si="10"/>
        <v>0</v>
      </c>
      <c r="F49" s="14">
        <f t="shared" si="11"/>
        <v>0</v>
      </c>
      <c r="G49" s="14">
        <f t="shared" si="12"/>
        <v>3695.8884000000003</v>
      </c>
      <c r="H49" s="19">
        <f t="shared" si="13"/>
        <v>1935.99</v>
      </c>
      <c r="I49" s="14">
        <f t="shared" si="14"/>
        <v>53839.058400000002</v>
      </c>
      <c r="J49" s="14">
        <f t="shared" si="15"/>
        <v>50143.17</v>
      </c>
      <c r="M49"/>
    </row>
    <row r="50" spans="1:13" s="3" customFormat="1" ht="15.9" customHeight="1" x14ac:dyDescent="0.25">
      <c r="A50" s="6">
        <v>18</v>
      </c>
      <c r="B50" s="14">
        <v>21832.959999999999</v>
      </c>
      <c r="C50" s="14">
        <f t="shared" si="9"/>
        <v>4017.27</v>
      </c>
      <c r="D50" s="14">
        <f t="shared" si="8"/>
        <v>48207.18</v>
      </c>
      <c r="E50" s="14">
        <f t="shared" si="10"/>
        <v>0</v>
      </c>
      <c r="F50" s="14">
        <f t="shared" si="11"/>
        <v>0</v>
      </c>
      <c r="G50" s="14">
        <f t="shared" si="12"/>
        <v>3695.8884000000003</v>
      </c>
      <c r="H50" s="19">
        <f t="shared" si="13"/>
        <v>1935.99</v>
      </c>
      <c r="I50" s="14">
        <f t="shared" si="14"/>
        <v>53839.058400000002</v>
      </c>
      <c r="J50" s="14">
        <f t="shared" si="15"/>
        <v>50143.17</v>
      </c>
      <c r="M50"/>
    </row>
    <row r="51" spans="1:13" s="3" customFormat="1" ht="15.9" customHeight="1" x14ac:dyDescent="0.25">
      <c r="A51" s="6">
        <v>19</v>
      </c>
      <c r="B51" s="14">
        <v>22462.74</v>
      </c>
      <c r="C51" s="14">
        <f>ROUND(D51/12,2)</f>
        <v>4133.1400000000003</v>
      </c>
      <c r="D51" s="14">
        <f>ROUND(B51*$F$3,2)</f>
        <v>49597.73</v>
      </c>
      <c r="E51" s="14">
        <f t="shared" si="10"/>
        <v>0</v>
      </c>
      <c r="F51" s="14">
        <f t="shared" si="11"/>
        <v>0</v>
      </c>
      <c r="G51" s="14">
        <f>(C51+E51)*0.92</f>
        <v>3802.4888000000005</v>
      </c>
      <c r="H51" s="19">
        <f t="shared" si="13"/>
        <v>1970.75</v>
      </c>
      <c r="I51" s="14">
        <f>SUM(D51,F51,G51,H51)</f>
        <v>55370.968800000002</v>
      </c>
      <c r="J51" s="14">
        <f>SUM(D51,F51,H51)</f>
        <v>51568.480000000003</v>
      </c>
      <c r="M51"/>
    </row>
    <row r="52" spans="1:13" s="3" customFormat="1" ht="15.9" customHeight="1" x14ac:dyDescent="0.25">
      <c r="A52" s="6">
        <v>20</v>
      </c>
      <c r="B52" s="14">
        <v>22462.74</v>
      </c>
      <c r="C52" s="14">
        <f>ROUND(D52/12,2)</f>
        <v>4133.1400000000003</v>
      </c>
      <c r="D52" s="14">
        <f>ROUND(B52*$F$3,2)</f>
        <v>49597.73</v>
      </c>
      <c r="E52" s="14">
        <f t="shared" si="10"/>
        <v>0</v>
      </c>
      <c r="F52" s="14">
        <f t="shared" si="11"/>
        <v>0</v>
      </c>
      <c r="G52" s="14">
        <f>(C52+E52)*0.92</f>
        <v>3802.4888000000005</v>
      </c>
      <c r="H52" s="19">
        <f t="shared" si="13"/>
        <v>1970.75</v>
      </c>
      <c r="I52" s="14">
        <f>SUM(D52,F52,G52,H52)</f>
        <v>55370.968800000002</v>
      </c>
      <c r="J52" s="14">
        <f>SUM(D52,F52,H52)</f>
        <v>51568.480000000003</v>
      </c>
      <c r="M52"/>
    </row>
    <row r="53" spans="1:13" s="3" customFormat="1" ht="15.75" customHeight="1" x14ac:dyDescent="0.25">
      <c r="A53" s="6">
        <v>21</v>
      </c>
      <c r="B53" s="14">
        <v>23085.9</v>
      </c>
      <c r="C53" s="14">
        <f>ROUND(D53/12,2)</f>
        <v>4247.8100000000004</v>
      </c>
      <c r="D53" s="14">
        <f>ROUND(B53*$F$3,2)</f>
        <v>50973.67</v>
      </c>
      <c r="E53" s="14">
        <f t="shared" si="10"/>
        <v>0</v>
      </c>
      <c r="F53" s="14">
        <f t="shared" si="11"/>
        <v>0</v>
      </c>
      <c r="G53" s="14">
        <f>(C53+E53)*0.92</f>
        <v>3907.9852000000005</v>
      </c>
      <c r="H53" s="19">
        <f t="shared" si="13"/>
        <v>2005.15</v>
      </c>
      <c r="I53" s="14">
        <f>SUM(D53,F53,G53,H53)</f>
        <v>56886.805200000003</v>
      </c>
      <c r="J53" s="14">
        <f>SUM(D53,F53,H53)</f>
        <v>52978.82</v>
      </c>
      <c r="M53"/>
    </row>
    <row r="54" spans="1:13" s="3" customFormat="1" ht="15.75" customHeight="1" x14ac:dyDescent="0.25">
      <c r="A54" s="6">
        <v>22</v>
      </c>
      <c r="B54" s="14">
        <v>23085.9</v>
      </c>
      <c r="C54" s="14">
        <f>ROUND(D54/12,2)</f>
        <v>4247.8100000000004</v>
      </c>
      <c r="D54" s="14">
        <f>ROUND(B54*$F$3,2)</f>
        <v>50973.67</v>
      </c>
      <c r="E54" s="14">
        <f t="shared" si="10"/>
        <v>0</v>
      </c>
      <c r="F54" s="14">
        <f t="shared" si="11"/>
        <v>0</v>
      </c>
      <c r="G54" s="14">
        <f>(C54+E54)*0.92</f>
        <v>3907.9852000000005</v>
      </c>
      <c r="H54" s="19">
        <f t="shared" si="13"/>
        <v>2005.15</v>
      </c>
      <c r="I54" s="14">
        <f>SUM(D54,F54,G54,H54)</f>
        <v>56886.805200000003</v>
      </c>
      <c r="J54" s="14">
        <f>SUM(D54,F54,H54)</f>
        <v>52978.82</v>
      </c>
      <c r="M54"/>
    </row>
    <row r="55" spans="1:13" s="5" customFormat="1" ht="15.9" customHeight="1" x14ac:dyDescent="0.25">
      <c r="A55" s="6">
        <v>23</v>
      </c>
      <c r="B55" s="14">
        <v>23709.06</v>
      </c>
      <c r="C55" s="14">
        <f>ROUND(D55/12,2)</f>
        <v>4362.47</v>
      </c>
      <c r="D55" s="14">
        <f>ROUND(B55*$F$3,2)</f>
        <v>52349.599999999999</v>
      </c>
      <c r="E55" s="14">
        <f t="shared" si="10"/>
        <v>0</v>
      </c>
      <c r="F55" s="14">
        <f t="shared" si="11"/>
        <v>0</v>
      </c>
      <c r="G55" s="14">
        <f>(C55+E55)*0.92</f>
        <v>4013.4724000000006</v>
      </c>
      <c r="H55" s="19">
        <f t="shared" si="13"/>
        <v>2039.55</v>
      </c>
      <c r="I55" s="14">
        <f>SUM(D55,F55,G55,H55)</f>
        <v>58402.6224</v>
      </c>
      <c r="J55" s="14">
        <f>SUM(D55,F55,H55)</f>
        <v>54389.15</v>
      </c>
      <c r="M55"/>
    </row>
    <row r="56" spans="1:13" s="3" customFormat="1" ht="30" customHeight="1" x14ac:dyDescent="0.25">
      <c r="A56" s="8" t="s">
        <v>11</v>
      </c>
      <c r="B56" s="2"/>
      <c r="D56" s="2"/>
      <c r="E56" s="2"/>
      <c r="F56" s="2"/>
      <c r="G56" s="2"/>
      <c r="H56" s="17"/>
      <c r="I56" s="2"/>
      <c r="M56"/>
    </row>
    <row r="57" spans="1:13" s="3" customFormat="1" ht="15.9" customHeight="1" x14ac:dyDescent="0.25">
      <c r="A57" s="4" t="s">
        <v>1</v>
      </c>
      <c r="B57" s="4"/>
      <c r="C57" s="4" t="s">
        <v>3</v>
      </c>
      <c r="D57" s="4" t="s">
        <v>4</v>
      </c>
      <c r="E57" s="4" t="s">
        <v>5</v>
      </c>
      <c r="F57" s="4" t="s">
        <v>6</v>
      </c>
      <c r="G57" s="4" t="s">
        <v>7</v>
      </c>
      <c r="H57" s="18" t="s">
        <v>8</v>
      </c>
      <c r="I57" s="4" t="s">
        <v>9</v>
      </c>
      <c r="J57" s="4" t="s">
        <v>10</v>
      </c>
      <c r="M57"/>
    </row>
    <row r="58" spans="1:13" s="3" customFormat="1" ht="15.9" customHeight="1" x14ac:dyDescent="0.25">
      <c r="A58" s="6">
        <v>0</v>
      </c>
      <c r="B58" s="14">
        <v>14516.35</v>
      </c>
      <c r="C58" s="14">
        <f>ROUND(D58/12,2)</f>
        <v>2671.01</v>
      </c>
      <c r="D58" s="14">
        <f t="shared" ref="D58:D76" si="16">ROUND(B58*$F$3,2)</f>
        <v>32052.1</v>
      </c>
      <c r="E58" s="14">
        <f>IF(B58&lt;=16421.84,359.95*$F$3/12,IF(AND(16421.84&lt;B58,B58&lt;=18695.86),179.98*$F$3/12,0))</f>
        <v>66.230800000000002</v>
      </c>
      <c r="F58" s="14">
        <f>E58*12</f>
        <v>794.76960000000008</v>
      </c>
      <c r="G58" s="14">
        <f>(C58+E58)*0.92</f>
        <v>2518.261536</v>
      </c>
      <c r="H58" s="19">
        <f t="shared" ref="H58:H81" si="17">ROUND(730.81+2.5%*(D58+F58),2)</f>
        <v>1551.98</v>
      </c>
      <c r="I58" s="14">
        <f>SUM(D58,F58,G58,H58)</f>
        <v>36917.111136</v>
      </c>
      <c r="J58" s="14">
        <f>SUM(D58,F58,H58)</f>
        <v>34398.849600000001</v>
      </c>
      <c r="M58"/>
    </row>
    <row r="59" spans="1:13" s="3" customFormat="1" ht="15.9" customHeight="1" x14ac:dyDescent="0.25">
      <c r="A59" s="6">
        <v>1</v>
      </c>
      <c r="B59" s="14">
        <v>14788.21</v>
      </c>
      <c r="C59" s="14">
        <f t="shared" ref="C59:C76" si="18">ROUND(D59/12,2)</f>
        <v>2721.03</v>
      </c>
      <c r="D59" s="14">
        <f t="shared" si="16"/>
        <v>32652.37</v>
      </c>
      <c r="E59" s="14">
        <f t="shared" ref="E59:E81" si="19">IF(B59&lt;=16421.84,359.95*$F$3/12,IF(AND(16421.84&lt;B59,B59&lt;=18695.86),179.98*$F$3/12,0))</f>
        <v>66.230800000000002</v>
      </c>
      <c r="F59" s="14">
        <f t="shared" ref="F59:F81" si="20">E59*12</f>
        <v>794.76960000000008</v>
      </c>
      <c r="G59" s="14">
        <f t="shared" ref="G59:G76" si="21">(C59+E59)*0.92</f>
        <v>2564.2799359999999</v>
      </c>
      <c r="H59" s="19">
        <f t="shared" si="17"/>
        <v>1566.99</v>
      </c>
      <c r="I59" s="14">
        <f t="shared" ref="I59:I76" si="22">SUM(D59,F59,G59,H59)</f>
        <v>37578.409535999999</v>
      </c>
      <c r="J59" s="14">
        <f t="shared" ref="J59:J76" si="23">SUM(D59,F59,H59)</f>
        <v>35014.1296</v>
      </c>
      <c r="M59"/>
    </row>
    <row r="60" spans="1:13" s="3" customFormat="1" ht="15.9" customHeight="1" x14ac:dyDescent="0.25">
      <c r="A60" s="6">
        <v>2</v>
      </c>
      <c r="B60" s="14">
        <v>15060.06</v>
      </c>
      <c r="C60" s="14">
        <f t="shared" si="18"/>
        <v>2771.05</v>
      </c>
      <c r="D60" s="14">
        <f t="shared" si="16"/>
        <v>33252.61</v>
      </c>
      <c r="E60" s="14">
        <f t="shared" si="19"/>
        <v>66.230800000000002</v>
      </c>
      <c r="F60" s="14">
        <f t="shared" si="20"/>
        <v>794.76960000000008</v>
      </c>
      <c r="G60" s="14">
        <f t="shared" si="21"/>
        <v>2610.2983360000003</v>
      </c>
      <c r="H60" s="19">
        <f t="shared" si="17"/>
        <v>1581.99</v>
      </c>
      <c r="I60" s="14">
        <f t="shared" si="22"/>
        <v>38239.667935999998</v>
      </c>
      <c r="J60" s="14">
        <f t="shared" si="23"/>
        <v>35629.369599999998</v>
      </c>
      <c r="M60"/>
    </row>
    <row r="61" spans="1:13" s="3" customFormat="1" ht="15.9" customHeight="1" x14ac:dyDescent="0.25">
      <c r="A61" s="6">
        <v>3</v>
      </c>
      <c r="B61" s="14">
        <v>15331.92</v>
      </c>
      <c r="C61" s="14">
        <f t="shared" si="18"/>
        <v>2821.07</v>
      </c>
      <c r="D61" s="14">
        <f t="shared" si="16"/>
        <v>33852.879999999997</v>
      </c>
      <c r="E61" s="14">
        <f t="shared" si="19"/>
        <v>66.230800000000002</v>
      </c>
      <c r="F61" s="14">
        <f t="shared" si="20"/>
        <v>794.76960000000008</v>
      </c>
      <c r="G61" s="14">
        <f t="shared" si="21"/>
        <v>2656.3167360000002</v>
      </c>
      <c r="H61" s="19">
        <f t="shared" si="17"/>
        <v>1597</v>
      </c>
      <c r="I61" s="14">
        <f t="shared" si="22"/>
        <v>38900.966335999998</v>
      </c>
      <c r="J61" s="14">
        <f t="shared" si="23"/>
        <v>36244.649599999997</v>
      </c>
      <c r="M61"/>
    </row>
    <row r="62" spans="1:13" s="3" customFormat="1" ht="15.9" customHeight="1" x14ac:dyDescent="0.25">
      <c r="A62" s="6">
        <v>4</v>
      </c>
      <c r="B62" s="14">
        <v>15331.92</v>
      </c>
      <c r="C62" s="14">
        <f t="shared" si="18"/>
        <v>2821.07</v>
      </c>
      <c r="D62" s="14">
        <f t="shared" si="16"/>
        <v>33852.879999999997</v>
      </c>
      <c r="E62" s="14">
        <f t="shared" si="19"/>
        <v>66.230800000000002</v>
      </c>
      <c r="F62" s="14">
        <f t="shared" si="20"/>
        <v>794.76960000000008</v>
      </c>
      <c r="G62" s="14">
        <f t="shared" si="21"/>
        <v>2656.3167360000002</v>
      </c>
      <c r="H62" s="19">
        <f t="shared" si="17"/>
        <v>1597</v>
      </c>
      <c r="I62" s="14">
        <f t="shared" si="22"/>
        <v>38900.966335999998</v>
      </c>
      <c r="J62" s="14">
        <f t="shared" si="23"/>
        <v>36244.649599999997</v>
      </c>
      <c r="M62"/>
    </row>
    <row r="63" spans="1:13" s="3" customFormat="1" ht="15.9" customHeight="1" x14ac:dyDescent="0.25">
      <c r="A63" s="6">
        <v>5</v>
      </c>
      <c r="B63" s="14">
        <v>15694.31</v>
      </c>
      <c r="C63" s="14">
        <f t="shared" si="18"/>
        <v>2887.75</v>
      </c>
      <c r="D63" s="14">
        <f t="shared" si="16"/>
        <v>34653.040000000001</v>
      </c>
      <c r="E63" s="14">
        <f t="shared" si="19"/>
        <v>66.230800000000002</v>
      </c>
      <c r="F63" s="14">
        <f t="shared" si="20"/>
        <v>794.76960000000008</v>
      </c>
      <c r="G63" s="14">
        <f t="shared" si="21"/>
        <v>2717.6623359999999</v>
      </c>
      <c r="H63" s="19">
        <f t="shared" si="17"/>
        <v>1617.01</v>
      </c>
      <c r="I63" s="14">
        <f t="shared" si="22"/>
        <v>39782.481936000004</v>
      </c>
      <c r="J63" s="14">
        <f t="shared" si="23"/>
        <v>37064.819600000003</v>
      </c>
      <c r="M63"/>
    </row>
    <row r="64" spans="1:13" s="3" customFormat="1" ht="15.9" customHeight="1" x14ac:dyDescent="0.25">
      <c r="A64" s="6">
        <v>6</v>
      </c>
      <c r="B64" s="14">
        <v>15694.31</v>
      </c>
      <c r="C64" s="14">
        <f t="shared" si="18"/>
        <v>2887.75</v>
      </c>
      <c r="D64" s="14">
        <f t="shared" si="16"/>
        <v>34653.040000000001</v>
      </c>
      <c r="E64" s="14">
        <f t="shared" si="19"/>
        <v>66.230800000000002</v>
      </c>
      <c r="F64" s="14">
        <f t="shared" si="20"/>
        <v>794.76960000000008</v>
      </c>
      <c r="G64" s="14">
        <f t="shared" si="21"/>
        <v>2717.6623359999999</v>
      </c>
      <c r="H64" s="19">
        <f t="shared" si="17"/>
        <v>1617.01</v>
      </c>
      <c r="I64" s="14">
        <f t="shared" si="22"/>
        <v>39782.481936000004</v>
      </c>
      <c r="J64" s="14">
        <f t="shared" si="23"/>
        <v>37064.819600000003</v>
      </c>
      <c r="M64"/>
    </row>
    <row r="65" spans="1:13" s="3" customFormat="1" ht="15.9" customHeight="1" x14ac:dyDescent="0.25">
      <c r="A65" s="6">
        <v>7</v>
      </c>
      <c r="B65" s="14">
        <v>16056.71</v>
      </c>
      <c r="C65" s="14">
        <f t="shared" si="18"/>
        <v>2954.44</v>
      </c>
      <c r="D65" s="14">
        <f t="shared" si="16"/>
        <v>35453.22</v>
      </c>
      <c r="E65" s="14">
        <f t="shared" si="19"/>
        <v>66.230800000000002</v>
      </c>
      <c r="F65" s="14">
        <f t="shared" si="20"/>
        <v>794.76960000000008</v>
      </c>
      <c r="G65" s="14">
        <f t="shared" si="21"/>
        <v>2779.0171359999999</v>
      </c>
      <c r="H65" s="19">
        <f t="shared" si="17"/>
        <v>1637.01</v>
      </c>
      <c r="I65" s="14">
        <f t="shared" si="22"/>
        <v>40664.016736000005</v>
      </c>
      <c r="J65" s="14">
        <f t="shared" si="23"/>
        <v>37884.999600000003</v>
      </c>
      <c r="M65"/>
    </row>
    <row r="66" spans="1:13" s="3" customFormat="1" ht="15.9" customHeight="1" x14ac:dyDescent="0.25">
      <c r="A66" s="6">
        <v>8</v>
      </c>
      <c r="B66" s="14">
        <v>16056.71</v>
      </c>
      <c r="C66" s="14">
        <f t="shared" si="18"/>
        <v>2954.44</v>
      </c>
      <c r="D66" s="14">
        <f t="shared" si="16"/>
        <v>35453.22</v>
      </c>
      <c r="E66" s="14">
        <f t="shared" si="19"/>
        <v>66.230800000000002</v>
      </c>
      <c r="F66" s="14">
        <f t="shared" si="20"/>
        <v>794.76960000000008</v>
      </c>
      <c r="G66" s="14">
        <f t="shared" si="21"/>
        <v>2779.0171359999999</v>
      </c>
      <c r="H66" s="19">
        <f t="shared" si="17"/>
        <v>1637.01</v>
      </c>
      <c r="I66" s="14">
        <f t="shared" si="22"/>
        <v>40664.016736000005</v>
      </c>
      <c r="J66" s="14">
        <f t="shared" si="23"/>
        <v>37884.999600000003</v>
      </c>
      <c r="M66"/>
    </row>
    <row r="67" spans="1:13" s="3" customFormat="1" ht="15.9" customHeight="1" x14ac:dyDescent="0.25">
      <c r="A67" s="6">
        <v>9</v>
      </c>
      <c r="B67" s="14">
        <v>16690.919999999998</v>
      </c>
      <c r="C67" s="14">
        <f t="shared" si="18"/>
        <v>3071.13</v>
      </c>
      <c r="D67" s="14">
        <f t="shared" si="16"/>
        <v>36853.550000000003</v>
      </c>
      <c r="E67" s="14">
        <f t="shared" si="19"/>
        <v>33.116320000000002</v>
      </c>
      <c r="F67" s="14">
        <f t="shared" si="20"/>
        <v>397.39584000000002</v>
      </c>
      <c r="G67" s="14">
        <f t="shared" si="21"/>
        <v>2855.9066144000003</v>
      </c>
      <c r="H67" s="19">
        <f t="shared" si="17"/>
        <v>1662.08</v>
      </c>
      <c r="I67" s="14">
        <f t="shared" si="22"/>
        <v>41768.932454400005</v>
      </c>
      <c r="J67" s="14">
        <f t="shared" si="23"/>
        <v>38913.025840000002</v>
      </c>
      <c r="M67"/>
    </row>
    <row r="68" spans="1:13" s="3" customFormat="1" ht="15.9" customHeight="1" x14ac:dyDescent="0.25">
      <c r="A68" s="6">
        <v>10</v>
      </c>
      <c r="B68" s="14">
        <v>16690.919999999998</v>
      </c>
      <c r="C68" s="14">
        <f t="shared" si="18"/>
        <v>3071.13</v>
      </c>
      <c r="D68" s="14">
        <f t="shared" si="16"/>
        <v>36853.550000000003</v>
      </c>
      <c r="E68" s="14">
        <f t="shared" si="19"/>
        <v>33.116320000000002</v>
      </c>
      <c r="F68" s="14">
        <f t="shared" si="20"/>
        <v>397.39584000000002</v>
      </c>
      <c r="G68" s="14">
        <f t="shared" si="21"/>
        <v>2855.9066144000003</v>
      </c>
      <c r="H68" s="19">
        <f t="shared" si="17"/>
        <v>1662.08</v>
      </c>
      <c r="I68" s="14">
        <f t="shared" si="22"/>
        <v>41768.932454400005</v>
      </c>
      <c r="J68" s="14">
        <f t="shared" si="23"/>
        <v>38913.025840000002</v>
      </c>
      <c r="M68"/>
    </row>
    <row r="69" spans="1:13" s="3" customFormat="1" ht="15.9" customHeight="1" x14ac:dyDescent="0.25">
      <c r="A69" s="6">
        <v>11</v>
      </c>
      <c r="B69" s="14">
        <v>17325.13</v>
      </c>
      <c r="C69" s="14">
        <f t="shared" si="18"/>
        <v>3187.82</v>
      </c>
      <c r="D69" s="14">
        <f t="shared" si="16"/>
        <v>38253.89</v>
      </c>
      <c r="E69" s="14">
        <f t="shared" si="19"/>
        <v>33.116320000000002</v>
      </c>
      <c r="F69" s="14">
        <f t="shared" si="20"/>
        <v>397.39584000000002</v>
      </c>
      <c r="G69" s="14">
        <f t="shared" si="21"/>
        <v>2963.2614144000004</v>
      </c>
      <c r="H69" s="19">
        <f t="shared" si="17"/>
        <v>1697.09</v>
      </c>
      <c r="I69" s="14">
        <f t="shared" si="22"/>
        <v>43311.637254399997</v>
      </c>
      <c r="J69" s="14">
        <f t="shared" si="23"/>
        <v>40348.375839999993</v>
      </c>
      <c r="M69"/>
    </row>
    <row r="70" spans="1:13" s="3" customFormat="1" ht="15.9" customHeight="1" x14ac:dyDescent="0.25">
      <c r="A70" s="6">
        <v>12</v>
      </c>
      <c r="B70" s="14">
        <v>17325.13</v>
      </c>
      <c r="C70" s="14">
        <f t="shared" si="18"/>
        <v>3187.82</v>
      </c>
      <c r="D70" s="14">
        <f t="shared" si="16"/>
        <v>38253.89</v>
      </c>
      <c r="E70" s="14">
        <f t="shared" si="19"/>
        <v>33.116320000000002</v>
      </c>
      <c r="F70" s="14">
        <f t="shared" si="20"/>
        <v>397.39584000000002</v>
      </c>
      <c r="G70" s="14">
        <f t="shared" si="21"/>
        <v>2963.2614144000004</v>
      </c>
      <c r="H70" s="19">
        <f t="shared" si="17"/>
        <v>1697.09</v>
      </c>
      <c r="I70" s="14">
        <f t="shared" si="22"/>
        <v>43311.637254399997</v>
      </c>
      <c r="J70" s="14">
        <f t="shared" si="23"/>
        <v>40348.375839999993</v>
      </c>
      <c r="M70"/>
    </row>
    <row r="71" spans="1:13" s="3" customFormat="1" ht="15.9" customHeight="1" x14ac:dyDescent="0.25">
      <c r="A71" s="6">
        <v>13</v>
      </c>
      <c r="B71" s="14">
        <v>17959.349999999999</v>
      </c>
      <c r="C71" s="14">
        <f t="shared" si="18"/>
        <v>3304.52</v>
      </c>
      <c r="D71" s="14">
        <f t="shared" si="16"/>
        <v>39654.239999999998</v>
      </c>
      <c r="E71" s="14">
        <f t="shared" si="19"/>
        <v>33.116320000000002</v>
      </c>
      <c r="F71" s="14">
        <f t="shared" si="20"/>
        <v>397.39584000000002</v>
      </c>
      <c r="G71" s="14">
        <f t="shared" si="21"/>
        <v>3070.6254144000004</v>
      </c>
      <c r="H71" s="19">
        <f t="shared" si="17"/>
        <v>1732.1</v>
      </c>
      <c r="I71" s="14">
        <f t="shared" si="22"/>
        <v>44854.361254399992</v>
      </c>
      <c r="J71" s="14">
        <f t="shared" si="23"/>
        <v>41783.735839999994</v>
      </c>
      <c r="M71"/>
    </row>
    <row r="72" spans="1:13" s="3" customFormat="1" ht="15.9" customHeight="1" x14ac:dyDescent="0.25">
      <c r="A72" s="6">
        <v>14</v>
      </c>
      <c r="B72" s="14">
        <v>17959.349999999999</v>
      </c>
      <c r="C72" s="14">
        <f t="shared" si="18"/>
        <v>3304.52</v>
      </c>
      <c r="D72" s="14">
        <f t="shared" si="16"/>
        <v>39654.239999999998</v>
      </c>
      <c r="E72" s="14">
        <f t="shared" si="19"/>
        <v>33.116320000000002</v>
      </c>
      <c r="F72" s="14">
        <f t="shared" si="20"/>
        <v>397.39584000000002</v>
      </c>
      <c r="G72" s="14">
        <f t="shared" si="21"/>
        <v>3070.6254144000004</v>
      </c>
      <c r="H72" s="19">
        <f t="shared" si="17"/>
        <v>1732.1</v>
      </c>
      <c r="I72" s="14">
        <f t="shared" si="22"/>
        <v>44854.361254399992</v>
      </c>
      <c r="J72" s="14">
        <f t="shared" si="23"/>
        <v>41783.735839999994</v>
      </c>
      <c r="M72"/>
    </row>
    <row r="73" spans="1:13" s="3" customFormat="1" ht="15.9" customHeight="1" x14ac:dyDescent="0.25">
      <c r="A73" s="6">
        <v>15</v>
      </c>
      <c r="B73" s="14">
        <v>18593.560000000001</v>
      </c>
      <c r="C73" s="14">
        <f t="shared" si="18"/>
        <v>3421.22</v>
      </c>
      <c r="D73" s="14">
        <f t="shared" si="16"/>
        <v>41054.58</v>
      </c>
      <c r="E73" s="14">
        <f t="shared" si="19"/>
        <v>33.116320000000002</v>
      </c>
      <c r="F73" s="14">
        <f t="shared" si="20"/>
        <v>397.39584000000002</v>
      </c>
      <c r="G73" s="14">
        <f t="shared" si="21"/>
        <v>3177.9894144</v>
      </c>
      <c r="H73" s="19">
        <f t="shared" si="17"/>
        <v>1767.11</v>
      </c>
      <c r="I73" s="14">
        <f t="shared" si="22"/>
        <v>46397.075254399999</v>
      </c>
      <c r="J73" s="14">
        <f t="shared" si="23"/>
        <v>43219.08584</v>
      </c>
      <c r="M73"/>
    </row>
    <row r="74" spans="1:13" s="3" customFormat="1" ht="15.9" customHeight="1" x14ac:dyDescent="0.25">
      <c r="A74" s="6">
        <v>16</v>
      </c>
      <c r="B74" s="14">
        <v>18593.560000000001</v>
      </c>
      <c r="C74" s="14">
        <f t="shared" si="18"/>
        <v>3421.22</v>
      </c>
      <c r="D74" s="14">
        <f t="shared" si="16"/>
        <v>41054.58</v>
      </c>
      <c r="E74" s="14">
        <f t="shared" si="19"/>
        <v>33.116320000000002</v>
      </c>
      <c r="F74" s="14">
        <f t="shared" si="20"/>
        <v>397.39584000000002</v>
      </c>
      <c r="G74" s="14">
        <f t="shared" si="21"/>
        <v>3177.9894144</v>
      </c>
      <c r="H74" s="19">
        <f t="shared" si="17"/>
        <v>1767.11</v>
      </c>
      <c r="I74" s="14">
        <f t="shared" si="22"/>
        <v>46397.075254399999</v>
      </c>
      <c r="J74" s="14">
        <f t="shared" si="23"/>
        <v>43219.08584</v>
      </c>
      <c r="M74"/>
    </row>
    <row r="75" spans="1:13" s="3" customFormat="1" ht="15.9" customHeight="1" x14ac:dyDescent="0.25">
      <c r="A75" s="6">
        <v>17</v>
      </c>
      <c r="B75" s="14">
        <v>19227.77</v>
      </c>
      <c r="C75" s="14">
        <f t="shared" si="18"/>
        <v>3537.91</v>
      </c>
      <c r="D75" s="14">
        <f>ROUND(B75*$F$3,2)</f>
        <v>42454.92</v>
      </c>
      <c r="E75" s="14">
        <f t="shared" si="19"/>
        <v>0</v>
      </c>
      <c r="F75" s="14">
        <f t="shared" si="20"/>
        <v>0</v>
      </c>
      <c r="G75" s="14">
        <f t="shared" si="21"/>
        <v>3254.8771999999999</v>
      </c>
      <c r="H75" s="19">
        <f t="shared" si="17"/>
        <v>1792.18</v>
      </c>
      <c r="I75" s="14">
        <f t="shared" si="22"/>
        <v>47501.977200000001</v>
      </c>
      <c r="J75" s="14">
        <f t="shared" si="23"/>
        <v>44247.1</v>
      </c>
      <c r="M75"/>
    </row>
    <row r="76" spans="1:13" s="3" customFormat="1" ht="15.9" customHeight="1" x14ac:dyDescent="0.25">
      <c r="A76" s="6">
        <v>18</v>
      </c>
      <c r="B76" s="14">
        <v>19227.77</v>
      </c>
      <c r="C76" s="14">
        <f t="shared" si="18"/>
        <v>3537.91</v>
      </c>
      <c r="D76" s="14">
        <f t="shared" si="16"/>
        <v>42454.92</v>
      </c>
      <c r="E76" s="14">
        <f t="shared" si="19"/>
        <v>0</v>
      </c>
      <c r="F76" s="14">
        <f t="shared" si="20"/>
        <v>0</v>
      </c>
      <c r="G76" s="14">
        <f t="shared" si="21"/>
        <v>3254.8771999999999</v>
      </c>
      <c r="H76" s="19">
        <f t="shared" si="17"/>
        <v>1792.18</v>
      </c>
      <c r="I76" s="14">
        <f t="shared" si="22"/>
        <v>47501.977200000001</v>
      </c>
      <c r="J76" s="14">
        <f t="shared" si="23"/>
        <v>44247.1</v>
      </c>
      <c r="M76"/>
    </row>
    <row r="77" spans="1:13" s="3" customFormat="1" ht="15.9" customHeight="1" x14ac:dyDescent="0.25">
      <c r="A77" s="6">
        <v>19</v>
      </c>
      <c r="B77" s="14">
        <v>19861.98</v>
      </c>
      <c r="C77" s="14">
        <f>ROUND(D77/12,2)</f>
        <v>3654.6</v>
      </c>
      <c r="D77" s="14">
        <f>ROUND(B77*$F$3,2)</f>
        <v>43855.25</v>
      </c>
      <c r="E77" s="14">
        <f t="shared" si="19"/>
        <v>0</v>
      </c>
      <c r="F77" s="14">
        <f t="shared" si="20"/>
        <v>0</v>
      </c>
      <c r="G77" s="14">
        <f>(C77+E77)*0.92</f>
        <v>3362.232</v>
      </c>
      <c r="H77" s="19">
        <f t="shared" si="17"/>
        <v>1827.19</v>
      </c>
      <c r="I77" s="14">
        <f>SUM(D77,F77,G77,H77)</f>
        <v>49044.672000000006</v>
      </c>
      <c r="J77" s="14">
        <f>SUM(D77,F77,H77)</f>
        <v>45682.44</v>
      </c>
      <c r="M77"/>
    </row>
    <row r="78" spans="1:13" s="3" customFormat="1" ht="15.75" customHeight="1" x14ac:dyDescent="0.25">
      <c r="A78" s="6">
        <v>20</v>
      </c>
      <c r="B78" s="14">
        <v>19861.98</v>
      </c>
      <c r="C78" s="14">
        <f>ROUND(D78/12,2)</f>
        <v>3654.6</v>
      </c>
      <c r="D78" s="14">
        <f>ROUND(B78*$F$3,2)</f>
        <v>43855.25</v>
      </c>
      <c r="E78" s="14">
        <f t="shared" si="19"/>
        <v>0</v>
      </c>
      <c r="F78" s="14">
        <f t="shared" si="20"/>
        <v>0</v>
      </c>
      <c r="G78" s="14">
        <f>(C78+E78)*0.92</f>
        <v>3362.232</v>
      </c>
      <c r="H78" s="19">
        <f t="shared" si="17"/>
        <v>1827.19</v>
      </c>
      <c r="I78" s="14">
        <f>SUM(D78,F78,G78,H78)</f>
        <v>49044.672000000006</v>
      </c>
      <c r="J78" s="14">
        <f>SUM(D78,F78,H78)</f>
        <v>45682.44</v>
      </c>
      <c r="M78"/>
    </row>
    <row r="79" spans="1:13" s="28" customFormat="1" ht="15.9" customHeight="1" x14ac:dyDescent="0.25">
      <c r="A79" s="6">
        <v>21</v>
      </c>
      <c r="B79" s="14">
        <v>20496.189999999999</v>
      </c>
      <c r="C79" s="14">
        <f>ROUND(D79/12,2)</f>
        <v>3771.3</v>
      </c>
      <c r="D79" s="14">
        <f>ROUND(B79*$F$3,2)</f>
        <v>45255.59</v>
      </c>
      <c r="E79" s="14">
        <f t="shared" si="19"/>
        <v>0</v>
      </c>
      <c r="F79" s="14">
        <f t="shared" si="20"/>
        <v>0</v>
      </c>
      <c r="G79" s="14">
        <f>(C79+E79)*0.92</f>
        <v>3469.5960000000005</v>
      </c>
      <c r="H79" s="19">
        <f t="shared" si="17"/>
        <v>1862.2</v>
      </c>
      <c r="I79" s="14">
        <f>SUM(D79,F79,G79,H79)</f>
        <v>50587.385999999991</v>
      </c>
      <c r="J79" s="14">
        <f>SUM(D79,F79,H79)</f>
        <v>47117.789999999994</v>
      </c>
      <c r="K79" s="5"/>
      <c r="M79"/>
    </row>
    <row r="80" spans="1:13" s="28" customFormat="1" ht="15.9" customHeight="1" x14ac:dyDescent="0.25">
      <c r="A80" s="6">
        <v>22</v>
      </c>
      <c r="B80" s="14">
        <v>20496.189999999999</v>
      </c>
      <c r="C80" s="14">
        <f>ROUND(D80/12,2)</f>
        <v>3771.3</v>
      </c>
      <c r="D80" s="14">
        <f>ROUND(B80*$F$3,2)</f>
        <v>45255.59</v>
      </c>
      <c r="E80" s="14">
        <f t="shared" si="19"/>
        <v>0</v>
      </c>
      <c r="F80" s="14">
        <f t="shared" si="20"/>
        <v>0</v>
      </c>
      <c r="G80" s="14">
        <f>(C80+E80)*0.92</f>
        <v>3469.5960000000005</v>
      </c>
      <c r="H80" s="19">
        <f t="shared" si="17"/>
        <v>1862.2</v>
      </c>
      <c r="I80" s="14">
        <f>SUM(D80,F80,G80,H80)</f>
        <v>50587.385999999991</v>
      </c>
      <c r="J80" s="14">
        <f>SUM(D80,F80,H80)</f>
        <v>47117.789999999994</v>
      </c>
      <c r="K80" s="5"/>
      <c r="M80"/>
    </row>
    <row r="81" spans="1:13" s="3" customFormat="1" ht="15.9" customHeight="1" x14ac:dyDescent="0.25">
      <c r="A81" s="6">
        <v>23</v>
      </c>
      <c r="B81" s="14">
        <v>21130.400000000001</v>
      </c>
      <c r="C81" s="14">
        <f>ROUND(D81/12,2)</f>
        <v>3887.99</v>
      </c>
      <c r="D81" s="14">
        <f>ROUND(B81*$F$3,2)</f>
        <v>46655.92</v>
      </c>
      <c r="E81" s="14">
        <f t="shared" si="19"/>
        <v>0</v>
      </c>
      <c r="F81" s="14">
        <f t="shared" si="20"/>
        <v>0</v>
      </c>
      <c r="G81" s="14">
        <f>(C81+E81)*0.92</f>
        <v>3576.9508000000001</v>
      </c>
      <c r="H81" s="19">
        <f t="shared" si="17"/>
        <v>1897.21</v>
      </c>
      <c r="I81" s="14">
        <f>SUM(D81,F81,G81,H81)</f>
        <v>52130.080799999996</v>
      </c>
      <c r="J81" s="14">
        <f>SUM(D81,F81,H81)</f>
        <v>48553.13</v>
      </c>
      <c r="M81"/>
    </row>
    <row r="82" spans="1:13" s="3" customFormat="1" ht="30" customHeight="1" x14ac:dyDescent="0.25">
      <c r="A82" s="8" t="s">
        <v>12</v>
      </c>
      <c r="B82" s="2"/>
      <c r="D82" s="2"/>
      <c r="E82" s="2"/>
      <c r="F82" s="2"/>
      <c r="G82" s="2"/>
      <c r="H82" s="17"/>
      <c r="I82" s="2"/>
      <c r="M82"/>
    </row>
    <row r="83" spans="1:13" s="3" customFormat="1" ht="15.9" customHeight="1" x14ac:dyDescent="0.25">
      <c r="A83" s="4" t="s">
        <v>1</v>
      </c>
      <c r="B83" s="4"/>
      <c r="C83" s="4" t="s">
        <v>3</v>
      </c>
      <c r="D83" s="4" t="s">
        <v>4</v>
      </c>
      <c r="E83" s="4" t="s">
        <v>5</v>
      </c>
      <c r="F83" s="4" t="s">
        <v>6</v>
      </c>
      <c r="G83" s="4" t="s">
        <v>7</v>
      </c>
      <c r="H83" s="18" t="s">
        <v>8</v>
      </c>
      <c r="I83" s="4" t="s">
        <v>9</v>
      </c>
      <c r="J83" s="4" t="s">
        <v>10</v>
      </c>
      <c r="M83"/>
    </row>
    <row r="84" spans="1:13" s="3" customFormat="1" ht="15.9" customHeight="1" x14ac:dyDescent="0.25">
      <c r="A84" s="6">
        <v>0</v>
      </c>
      <c r="B84" s="14">
        <v>13171.74</v>
      </c>
      <c r="C84" s="14">
        <f>ROUND(D84/12,2)</f>
        <v>2423.6</v>
      </c>
      <c r="D84" s="14">
        <f t="shared" ref="D84:D107" si="24">ROUND(B84*$F$3,2)</f>
        <v>29083.200000000001</v>
      </c>
      <c r="E84" s="14">
        <f>IF(B84&lt;=16421.84,359.95*$F$3/12,IF(AND(16421.84&lt;B84,B84&lt;=18695.86),179.98*$F$3/12,0))</f>
        <v>66.230800000000002</v>
      </c>
      <c r="F84" s="15">
        <f>E84*12</f>
        <v>794.76960000000008</v>
      </c>
      <c r="G84" s="14">
        <f t="shared" ref="G84:G102" si="25">(C84+E84)*0.92</f>
        <v>2290.6443359999998</v>
      </c>
      <c r="H84" s="19">
        <f t="shared" ref="H84:H107" si="26">ROUND(730.81+2.5%*(D84+F84),2)</f>
        <v>1477.76</v>
      </c>
      <c r="I84" s="14">
        <f>SUM(D84,F84,G84,H84)</f>
        <v>33646.373936000004</v>
      </c>
      <c r="J84" s="14">
        <f>SUM(D84,F84,H84)</f>
        <v>31355.729599999999</v>
      </c>
      <c r="M84"/>
    </row>
    <row r="85" spans="1:13" s="3" customFormat="1" ht="15.9" customHeight="1" x14ac:dyDescent="0.25">
      <c r="A85" s="6">
        <v>1</v>
      </c>
      <c r="B85" s="14">
        <v>13314.21</v>
      </c>
      <c r="C85" s="14">
        <f t="shared" ref="C85:C102" si="27">ROUND(D85/12,2)</f>
        <v>2449.8200000000002</v>
      </c>
      <c r="D85" s="14">
        <f t="shared" si="24"/>
        <v>29397.78</v>
      </c>
      <c r="E85" s="14">
        <f t="shared" ref="E85:E107" si="28">IF(B85&lt;=16421.84,359.95*$F$3/12,IF(AND(16421.84&lt;B85,B85&lt;=18695.86),179.98*$F$3/12,0))</f>
        <v>66.230800000000002</v>
      </c>
      <c r="F85" s="15">
        <f t="shared" ref="F85:F107" si="29">E85*12</f>
        <v>794.76960000000008</v>
      </c>
      <c r="G85" s="14">
        <f t="shared" si="25"/>
        <v>2314.766736</v>
      </c>
      <c r="H85" s="19">
        <f t="shared" si="26"/>
        <v>1485.62</v>
      </c>
      <c r="I85" s="14">
        <f t="shared" ref="I85:I102" si="30">SUM(D85,F85,G85,H85)</f>
        <v>33992.936335999999</v>
      </c>
      <c r="J85" s="14">
        <f t="shared" ref="J85:J102" si="31">SUM(D85,F85,H85)</f>
        <v>31678.169599999997</v>
      </c>
      <c r="M85"/>
    </row>
    <row r="86" spans="1:13" s="3" customFormat="1" ht="15.9" customHeight="1" x14ac:dyDescent="0.25">
      <c r="A86" s="6">
        <v>2</v>
      </c>
      <c r="B86" s="14">
        <v>13456.68</v>
      </c>
      <c r="C86" s="14">
        <f t="shared" si="27"/>
        <v>2476.0300000000002</v>
      </c>
      <c r="D86" s="14">
        <f t="shared" si="24"/>
        <v>29712.35</v>
      </c>
      <c r="E86" s="14">
        <f t="shared" si="28"/>
        <v>66.230800000000002</v>
      </c>
      <c r="F86" s="15">
        <f t="shared" si="29"/>
        <v>794.76960000000008</v>
      </c>
      <c r="G86" s="14">
        <f t="shared" si="25"/>
        <v>2338.8799360000003</v>
      </c>
      <c r="H86" s="19">
        <f t="shared" si="26"/>
        <v>1493.49</v>
      </c>
      <c r="I86" s="14">
        <f t="shared" si="30"/>
        <v>34339.489535999994</v>
      </c>
      <c r="J86" s="14">
        <f t="shared" si="31"/>
        <v>32000.6096</v>
      </c>
      <c r="M86"/>
    </row>
    <row r="87" spans="1:13" s="3" customFormat="1" ht="15.9" customHeight="1" x14ac:dyDescent="0.25">
      <c r="A87" s="6">
        <v>3</v>
      </c>
      <c r="B87" s="14">
        <v>13599.15</v>
      </c>
      <c r="C87" s="14">
        <f t="shared" si="27"/>
        <v>2502.2399999999998</v>
      </c>
      <c r="D87" s="14">
        <f t="shared" si="24"/>
        <v>30026.92</v>
      </c>
      <c r="E87" s="14">
        <f t="shared" si="28"/>
        <v>66.230800000000002</v>
      </c>
      <c r="F87" s="15">
        <f t="shared" si="29"/>
        <v>794.76960000000008</v>
      </c>
      <c r="G87" s="14">
        <f t="shared" si="25"/>
        <v>2362.9931359999996</v>
      </c>
      <c r="H87" s="19">
        <f t="shared" si="26"/>
        <v>1501.35</v>
      </c>
      <c r="I87" s="14">
        <f t="shared" si="30"/>
        <v>34686.032735999994</v>
      </c>
      <c r="J87" s="14">
        <f t="shared" si="31"/>
        <v>32323.039599999996</v>
      </c>
      <c r="M87"/>
    </row>
    <row r="88" spans="1:13" s="3" customFormat="1" ht="15.9" customHeight="1" x14ac:dyDescent="0.25">
      <c r="A88" s="6">
        <v>4</v>
      </c>
      <c r="B88" s="14">
        <v>13599.15</v>
      </c>
      <c r="C88" s="14">
        <f t="shared" si="27"/>
        <v>2502.2399999999998</v>
      </c>
      <c r="D88" s="14">
        <f t="shared" si="24"/>
        <v>30026.92</v>
      </c>
      <c r="E88" s="14">
        <f t="shared" si="28"/>
        <v>66.230800000000002</v>
      </c>
      <c r="F88" s="15">
        <f t="shared" si="29"/>
        <v>794.76960000000008</v>
      </c>
      <c r="G88" s="14">
        <f t="shared" si="25"/>
        <v>2362.9931359999996</v>
      </c>
      <c r="H88" s="19">
        <f t="shared" si="26"/>
        <v>1501.35</v>
      </c>
      <c r="I88" s="14">
        <f t="shared" si="30"/>
        <v>34686.032735999994</v>
      </c>
      <c r="J88" s="14">
        <f t="shared" si="31"/>
        <v>32323.039599999996</v>
      </c>
      <c r="M88"/>
    </row>
    <row r="89" spans="1:13" s="3" customFormat="1" x14ac:dyDescent="0.25">
      <c r="A89" s="6">
        <v>5</v>
      </c>
      <c r="B89" s="14">
        <v>13797.13</v>
      </c>
      <c r="C89" s="14">
        <f t="shared" si="27"/>
        <v>2538.67</v>
      </c>
      <c r="D89" s="14">
        <f t="shared" si="24"/>
        <v>30464.06</v>
      </c>
      <c r="E89" s="14">
        <f t="shared" si="28"/>
        <v>66.230800000000002</v>
      </c>
      <c r="F89" s="15">
        <f t="shared" si="29"/>
        <v>794.76960000000008</v>
      </c>
      <c r="G89" s="14">
        <f t="shared" si="25"/>
        <v>2396.5087360000002</v>
      </c>
      <c r="H89" s="19">
        <f t="shared" si="26"/>
        <v>1512.28</v>
      </c>
      <c r="I89" s="14">
        <f t="shared" si="30"/>
        <v>35167.618336</v>
      </c>
      <c r="J89" s="14">
        <f t="shared" si="31"/>
        <v>32771.109600000003</v>
      </c>
      <c r="M89"/>
    </row>
    <row r="90" spans="1:13" s="3" customFormat="1" ht="15.9" customHeight="1" x14ac:dyDescent="0.25">
      <c r="A90" s="6">
        <v>6</v>
      </c>
      <c r="B90" s="14">
        <v>13797.13</v>
      </c>
      <c r="C90" s="14">
        <f t="shared" si="27"/>
        <v>2538.67</v>
      </c>
      <c r="D90" s="14">
        <f t="shared" si="24"/>
        <v>30464.06</v>
      </c>
      <c r="E90" s="14">
        <f t="shared" si="28"/>
        <v>66.230800000000002</v>
      </c>
      <c r="F90" s="15">
        <f t="shared" si="29"/>
        <v>794.76960000000008</v>
      </c>
      <c r="G90" s="14">
        <f t="shared" si="25"/>
        <v>2396.5087360000002</v>
      </c>
      <c r="H90" s="19">
        <f t="shared" si="26"/>
        <v>1512.28</v>
      </c>
      <c r="I90" s="14">
        <f t="shared" si="30"/>
        <v>35167.618336</v>
      </c>
      <c r="J90" s="14">
        <f t="shared" si="31"/>
        <v>32771.109600000003</v>
      </c>
      <c r="M90"/>
    </row>
    <row r="91" spans="1:13" s="3" customFormat="1" ht="15.9" customHeight="1" x14ac:dyDescent="0.25">
      <c r="A91" s="6">
        <v>7</v>
      </c>
      <c r="B91" s="14">
        <v>13995.11</v>
      </c>
      <c r="C91" s="14">
        <f t="shared" si="27"/>
        <v>2575.1</v>
      </c>
      <c r="D91" s="14">
        <f t="shared" si="24"/>
        <v>30901.200000000001</v>
      </c>
      <c r="E91" s="14">
        <f t="shared" si="28"/>
        <v>66.230800000000002</v>
      </c>
      <c r="F91" s="15">
        <f t="shared" si="29"/>
        <v>794.76960000000008</v>
      </c>
      <c r="G91" s="14">
        <f t="shared" si="25"/>
        <v>2430.0243359999999</v>
      </c>
      <c r="H91" s="19">
        <f t="shared" si="26"/>
        <v>1523.21</v>
      </c>
      <c r="I91" s="14">
        <f t="shared" si="30"/>
        <v>35649.203935999998</v>
      </c>
      <c r="J91" s="14">
        <f t="shared" si="31"/>
        <v>33219.179600000003</v>
      </c>
      <c r="M91"/>
    </row>
    <row r="92" spans="1:13" s="3" customFormat="1" ht="15.9" customHeight="1" x14ac:dyDescent="0.25">
      <c r="A92" s="6">
        <v>8</v>
      </c>
      <c r="B92" s="14">
        <v>13995.11</v>
      </c>
      <c r="C92" s="14">
        <f t="shared" si="27"/>
        <v>2575.1</v>
      </c>
      <c r="D92" s="14">
        <f t="shared" si="24"/>
        <v>30901.200000000001</v>
      </c>
      <c r="E92" s="14">
        <f t="shared" si="28"/>
        <v>66.230800000000002</v>
      </c>
      <c r="F92" s="15">
        <f t="shared" si="29"/>
        <v>794.76960000000008</v>
      </c>
      <c r="G92" s="14">
        <f t="shared" si="25"/>
        <v>2430.0243359999999</v>
      </c>
      <c r="H92" s="19">
        <f t="shared" si="26"/>
        <v>1523.21</v>
      </c>
      <c r="I92" s="14">
        <f t="shared" si="30"/>
        <v>35649.203935999998</v>
      </c>
      <c r="J92" s="14">
        <f t="shared" si="31"/>
        <v>33219.179600000003</v>
      </c>
      <c r="M92"/>
    </row>
    <row r="93" spans="1:13" s="3" customFormat="1" ht="15.9" customHeight="1" x14ac:dyDescent="0.25">
      <c r="A93" s="6">
        <v>9</v>
      </c>
      <c r="B93" s="14">
        <v>14193.09</v>
      </c>
      <c r="C93" s="14">
        <f t="shared" si="27"/>
        <v>2611.5300000000002</v>
      </c>
      <c r="D93" s="14">
        <f t="shared" si="24"/>
        <v>31338.34</v>
      </c>
      <c r="E93" s="14">
        <f t="shared" si="28"/>
        <v>66.230800000000002</v>
      </c>
      <c r="F93" s="15">
        <f t="shared" si="29"/>
        <v>794.76960000000008</v>
      </c>
      <c r="G93" s="14">
        <f t="shared" si="25"/>
        <v>2463.5399360000001</v>
      </c>
      <c r="H93" s="19">
        <f t="shared" si="26"/>
        <v>1534.14</v>
      </c>
      <c r="I93" s="14">
        <f t="shared" si="30"/>
        <v>36130.789535999997</v>
      </c>
      <c r="J93" s="14">
        <f t="shared" si="31"/>
        <v>33667.249600000003</v>
      </c>
      <c r="M93"/>
    </row>
    <row r="94" spans="1:13" s="3" customFormat="1" ht="15.9" customHeight="1" x14ac:dyDescent="0.25">
      <c r="A94" s="6">
        <v>10</v>
      </c>
      <c r="B94" s="14">
        <v>14193.09</v>
      </c>
      <c r="C94" s="14">
        <f t="shared" si="27"/>
        <v>2611.5300000000002</v>
      </c>
      <c r="D94" s="14">
        <f t="shared" si="24"/>
        <v>31338.34</v>
      </c>
      <c r="E94" s="14">
        <f t="shared" si="28"/>
        <v>66.230800000000002</v>
      </c>
      <c r="F94" s="15">
        <f t="shared" si="29"/>
        <v>794.76960000000008</v>
      </c>
      <c r="G94" s="14">
        <f t="shared" si="25"/>
        <v>2463.5399360000001</v>
      </c>
      <c r="H94" s="19">
        <f t="shared" si="26"/>
        <v>1534.14</v>
      </c>
      <c r="I94" s="14">
        <f t="shared" si="30"/>
        <v>36130.789535999997</v>
      </c>
      <c r="J94" s="14">
        <f t="shared" si="31"/>
        <v>33667.249600000003</v>
      </c>
      <c r="M94"/>
    </row>
    <row r="95" spans="1:13" s="3" customFormat="1" ht="15.9" customHeight="1" x14ac:dyDescent="0.25">
      <c r="A95" s="6">
        <v>11</v>
      </c>
      <c r="B95" s="14">
        <v>14391.07</v>
      </c>
      <c r="C95" s="14">
        <f t="shared" si="27"/>
        <v>2647.96</v>
      </c>
      <c r="D95" s="14">
        <f t="shared" si="24"/>
        <v>31775.48</v>
      </c>
      <c r="E95" s="14">
        <f t="shared" si="28"/>
        <v>66.230800000000002</v>
      </c>
      <c r="F95" s="15">
        <f t="shared" si="29"/>
        <v>794.76960000000008</v>
      </c>
      <c r="G95" s="14">
        <f t="shared" si="25"/>
        <v>2497.0555359999998</v>
      </c>
      <c r="H95" s="19">
        <f t="shared" si="26"/>
        <v>1545.07</v>
      </c>
      <c r="I95" s="14">
        <f t="shared" si="30"/>
        <v>36612.375135999995</v>
      </c>
      <c r="J95" s="14">
        <f t="shared" si="31"/>
        <v>34115.319600000003</v>
      </c>
      <c r="M95"/>
    </row>
    <row r="96" spans="1:13" s="3" customFormat="1" ht="15.9" customHeight="1" x14ac:dyDescent="0.25">
      <c r="A96" s="6">
        <v>12</v>
      </c>
      <c r="B96" s="14">
        <v>14391.07</v>
      </c>
      <c r="C96" s="14">
        <f t="shared" si="27"/>
        <v>2647.96</v>
      </c>
      <c r="D96" s="14">
        <f t="shared" si="24"/>
        <v>31775.48</v>
      </c>
      <c r="E96" s="14">
        <f t="shared" si="28"/>
        <v>66.230800000000002</v>
      </c>
      <c r="F96" s="15">
        <f t="shared" si="29"/>
        <v>794.76960000000008</v>
      </c>
      <c r="G96" s="14">
        <f t="shared" si="25"/>
        <v>2497.0555359999998</v>
      </c>
      <c r="H96" s="19">
        <f t="shared" si="26"/>
        <v>1545.07</v>
      </c>
      <c r="I96" s="14">
        <f t="shared" si="30"/>
        <v>36612.375135999995</v>
      </c>
      <c r="J96" s="14">
        <f t="shared" si="31"/>
        <v>34115.319600000003</v>
      </c>
      <c r="M96"/>
    </row>
    <row r="97" spans="1:13" s="3" customFormat="1" ht="15.9" customHeight="1" x14ac:dyDescent="0.25">
      <c r="A97" s="6">
        <v>13</v>
      </c>
      <c r="B97" s="14">
        <v>14589.05</v>
      </c>
      <c r="C97" s="14">
        <f t="shared" si="27"/>
        <v>2684.39</v>
      </c>
      <c r="D97" s="14">
        <f t="shared" si="24"/>
        <v>32212.62</v>
      </c>
      <c r="E97" s="14">
        <f t="shared" si="28"/>
        <v>66.230800000000002</v>
      </c>
      <c r="F97" s="15">
        <f t="shared" si="29"/>
        <v>794.76960000000008</v>
      </c>
      <c r="G97" s="14">
        <f t="shared" si="25"/>
        <v>2530.571136</v>
      </c>
      <c r="H97" s="19">
        <f t="shared" si="26"/>
        <v>1555.99</v>
      </c>
      <c r="I97" s="14">
        <f t="shared" si="30"/>
        <v>37093.950735999999</v>
      </c>
      <c r="J97" s="14">
        <f t="shared" si="31"/>
        <v>34563.3796</v>
      </c>
      <c r="M97"/>
    </row>
    <row r="98" spans="1:13" s="3" customFormat="1" ht="15.9" customHeight="1" x14ac:dyDescent="0.25">
      <c r="A98" s="6">
        <v>14</v>
      </c>
      <c r="B98" s="14">
        <v>14589.05</v>
      </c>
      <c r="C98" s="14">
        <f t="shared" si="27"/>
        <v>2684.39</v>
      </c>
      <c r="D98" s="14">
        <f t="shared" si="24"/>
        <v>32212.62</v>
      </c>
      <c r="E98" s="14">
        <f t="shared" si="28"/>
        <v>66.230800000000002</v>
      </c>
      <c r="F98" s="15">
        <f t="shared" si="29"/>
        <v>794.76960000000008</v>
      </c>
      <c r="G98" s="14">
        <f t="shared" si="25"/>
        <v>2530.571136</v>
      </c>
      <c r="H98" s="19">
        <f t="shared" si="26"/>
        <v>1555.99</v>
      </c>
      <c r="I98" s="14">
        <f t="shared" si="30"/>
        <v>37093.950735999999</v>
      </c>
      <c r="J98" s="14">
        <f t="shared" si="31"/>
        <v>34563.3796</v>
      </c>
      <c r="M98"/>
    </row>
    <row r="99" spans="1:13" s="3" customFormat="1" ht="15.9" customHeight="1" x14ac:dyDescent="0.25">
      <c r="A99" s="6">
        <v>15</v>
      </c>
      <c r="B99" s="14">
        <v>14918.67</v>
      </c>
      <c r="C99" s="14">
        <f t="shared" si="27"/>
        <v>2745.04</v>
      </c>
      <c r="D99" s="14">
        <f t="shared" si="24"/>
        <v>32940.42</v>
      </c>
      <c r="E99" s="14">
        <f t="shared" si="28"/>
        <v>66.230800000000002</v>
      </c>
      <c r="F99" s="15">
        <f t="shared" si="29"/>
        <v>794.76960000000008</v>
      </c>
      <c r="G99" s="14">
        <f t="shared" si="25"/>
        <v>2586.3691359999998</v>
      </c>
      <c r="H99" s="19">
        <f t="shared" si="26"/>
        <v>1574.19</v>
      </c>
      <c r="I99" s="14">
        <f t="shared" si="30"/>
        <v>37895.748736000001</v>
      </c>
      <c r="J99" s="14">
        <f t="shared" si="31"/>
        <v>35309.3796</v>
      </c>
      <c r="M99"/>
    </row>
    <row r="100" spans="1:13" s="3" customFormat="1" ht="15.9" customHeight="1" x14ac:dyDescent="0.25">
      <c r="A100" s="6">
        <v>16</v>
      </c>
      <c r="B100" s="14">
        <v>14918.67</v>
      </c>
      <c r="C100" s="14">
        <f t="shared" si="27"/>
        <v>2745.04</v>
      </c>
      <c r="D100" s="14">
        <f t="shared" si="24"/>
        <v>32940.42</v>
      </c>
      <c r="E100" s="14">
        <f t="shared" si="28"/>
        <v>66.230800000000002</v>
      </c>
      <c r="F100" s="15">
        <f t="shared" si="29"/>
        <v>794.76960000000008</v>
      </c>
      <c r="G100" s="14">
        <f t="shared" si="25"/>
        <v>2586.3691359999998</v>
      </c>
      <c r="H100" s="19">
        <f t="shared" si="26"/>
        <v>1574.19</v>
      </c>
      <c r="I100" s="14">
        <f t="shared" si="30"/>
        <v>37895.748736000001</v>
      </c>
      <c r="J100" s="14">
        <f t="shared" si="31"/>
        <v>35309.3796</v>
      </c>
      <c r="M100"/>
    </row>
    <row r="101" spans="1:13" s="3" customFormat="1" ht="15.9" customHeight="1" x14ac:dyDescent="0.25">
      <c r="A101" s="6">
        <v>17</v>
      </c>
      <c r="B101" s="14">
        <v>15248.29</v>
      </c>
      <c r="C101" s="14">
        <f t="shared" si="27"/>
        <v>2805.69</v>
      </c>
      <c r="D101" s="14">
        <f t="shared" si="24"/>
        <v>33668.22</v>
      </c>
      <c r="E101" s="14">
        <f t="shared" si="28"/>
        <v>66.230800000000002</v>
      </c>
      <c r="F101" s="15">
        <f t="shared" si="29"/>
        <v>794.76960000000008</v>
      </c>
      <c r="G101" s="14">
        <f t="shared" si="25"/>
        <v>2642.167136</v>
      </c>
      <c r="H101" s="19">
        <f t="shared" si="26"/>
        <v>1592.38</v>
      </c>
      <c r="I101" s="14">
        <f t="shared" si="30"/>
        <v>38697.536736000002</v>
      </c>
      <c r="J101" s="14">
        <f t="shared" si="31"/>
        <v>36055.369599999998</v>
      </c>
      <c r="M101"/>
    </row>
    <row r="102" spans="1:13" s="3" customFormat="1" ht="15.9" customHeight="1" x14ac:dyDescent="0.25">
      <c r="A102" s="6">
        <v>18</v>
      </c>
      <c r="B102" s="14">
        <v>15248.29</v>
      </c>
      <c r="C102" s="14">
        <f t="shared" si="27"/>
        <v>2805.69</v>
      </c>
      <c r="D102" s="14">
        <f t="shared" si="24"/>
        <v>33668.22</v>
      </c>
      <c r="E102" s="14">
        <f t="shared" si="28"/>
        <v>66.230800000000002</v>
      </c>
      <c r="F102" s="15">
        <f t="shared" si="29"/>
        <v>794.76960000000008</v>
      </c>
      <c r="G102" s="14">
        <f t="shared" si="25"/>
        <v>2642.167136</v>
      </c>
      <c r="H102" s="19">
        <f t="shared" si="26"/>
        <v>1592.38</v>
      </c>
      <c r="I102" s="14">
        <f t="shared" si="30"/>
        <v>38697.536736000002</v>
      </c>
      <c r="J102" s="14">
        <f t="shared" si="31"/>
        <v>36055.369599999998</v>
      </c>
      <c r="M102"/>
    </row>
    <row r="103" spans="1:13" s="3" customFormat="1" ht="15.75" customHeight="1" x14ac:dyDescent="0.25">
      <c r="A103" s="6">
        <v>19</v>
      </c>
      <c r="B103" s="14">
        <v>15577.91</v>
      </c>
      <c r="C103" s="14">
        <f>ROUND(D103/12,2)</f>
        <v>2866.34</v>
      </c>
      <c r="D103" s="14">
        <f t="shared" si="24"/>
        <v>34396.03</v>
      </c>
      <c r="E103" s="14">
        <f t="shared" si="28"/>
        <v>66.230800000000002</v>
      </c>
      <c r="F103" s="15">
        <f t="shared" si="29"/>
        <v>794.76960000000008</v>
      </c>
      <c r="G103" s="14">
        <f>(C103+E103)*0.92</f>
        <v>2697.9651360000003</v>
      </c>
      <c r="H103" s="19">
        <f t="shared" si="26"/>
        <v>1610.58</v>
      </c>
      <c r="I103" s="14">
        <f>SUM(D103,F103,G103,H103)</f>
        <v>39499.344735999999</v>
      </c>
      <c r="J103" s="14">
        <f>SUM(D103,F103,H103)</f>
        <v>36801.3796</v>
      </c>
      <c r="M103"/>
    </row>
    <row r="104" spans="1:13" ht="15.75" customHeight="1" x14ac:dyDescent="0.25">
      <c r="A104" s="6">
        <v>20</v>
      </c>
      <c r="B104" s="14">
        <v>15577.91</v>
      </c>
      <c r="C104" s="14">
        <f>ROUND(D104/12,2)</f>
        <v>2866.34</v>
      </c>
      <c r="D104" s="14">
        <f t="shared" si="24"/>
        <v>34396.03</v>
      </c>
      <c r="E104" s="14">
        <f t="shared" si="28"/>
        <v>66.230800000000002</v>
      </c>
      <c r="F104" s="15">
        <f t="shared" si="29"/>
        <v>794.76960000000008</v>
      </c>
      <c r="G104" s="14">
        <f>(C104+E104)*0.92</f>
        <v>2697.9651360000003</v>
      </c>
      <c r="H104" s="19">
        <f t="shared" si="26"/>
        <v>1610.58</v>
      </c>
      <c r="I104" s="14">
        <f>SUM(D104,F104,G104,H104)</f>
        <v>39499.344735999999</v>
      </c>
      <c r="J104" s="14">
        <f>SUM(D104,F104,H104)</f>
        <v>36801.3796</v>
      </c>
      <c r="K104" s="12"/>
    </row>
    <row r="105" spans="1:13" ht="15.75" customHeight="1" x14ac:dyDescent="0.25">
      <c r="A105" s="6">
        <v>21</v>
      </c>
      <c r="B105" s="14">
        <v>15907.53</v>
      </c>
      <c r="C105" s="14">
        <f>ROUND(D105/12,2)</f>
        <v>2926.99</v>
      </c>
      <c r="D105" s="14">
        <f t="shared" si="24"/>
        <v>35123.83</v>
      </c>
      <c r="E105" s="14">
        <f t="shared" si="28"/>
        <v>66.230800000000002</v>
      </c>
      <c r="F105" s="15">
        <f t="shared" si="29"/>
        <v>794.76960000000008</v>
      </c>
      <c r="G105" s="14">
        <f>(C105+E105)*0.92</f>
        <v>2753.7631359999996</v>
      </c>
      <c r="H105" s="19">
        <f t="shared" si="26"/>
        <v>1628.77</v>
      </c>
      <c r="I105" s="14">
        <f>SUM(D105,F105,G105,H105)</f>
        <v>40301.132736</v>
      </c>
      <c r="J105" s="14">
        <f>SUM(D105,F105,H105)</f>
        <v>37547.369599999998</v>
      </c>
    </row>
    <row r="106" spans="1:13" ht="15.75" customHeight="1" x14ac:dyDescent="0.25">
      <c r="A106" s="6">
        <v>22</v>
      </c>
      <c r="B106" s="14">
        <v>15907.53</v>
      </c>
      <c r="C106" s="14">
        <f>ROUND(D106/12,2)</f>
        <v>2926.99</v>
      </c>
      <c r="D106" s="14">
        <f t="shared" si="24"/>
        <v>35123.83</v>
      </c>
      <c r="E106" s="14">
        <f t="shared" si="28"/>
        <v>66.230800000000002</v>
      </c>
      <c r="F106" s="15">
        <f t="shared" si="29"/>
        <v>794.76960000000008</v>
      </c>
      <c r="G106" s="14">
        <f>(C106+E106)*0.92</f>
        <v>2753.7631359999996</v>
      </c>
      <c r="H106" s="19">
        <f t="shared" si="26"/>
        <v>1628.77</v>
      </c>
      <c r="I106" s="14">
        <f>SUM(D106,F106,G106,H106)</f>
        <v>40301.132736</v>
      </c>
      <c r="J106" s="14">
        <f>SUM(D106,F106,H106)</f>
        <v>37547.369599999998</v>
      </c>
    </row>
    <row r="107" spans="1:13" ht="15.75" customHeight="1" x14ac:dyDescent="0.25">
      <c r="A107" s="6">
        <v>23</v>
      </c>
      <c r="B107" s="14">
        <v>16237.15</v>
      </c>
      <c r="C107" s="14">
        <f>ROUND(D107/12,2)</f>
        <v>2987.64</v>
      </c>
      <c r="D107" s="14">
        <f t="shared" si="24"/>
        <v>35851.629999999997</v>
      </c>
      <c r="E107" s="14">
        <f t="shared" si="28"/>
        <v>66.230800000000002</v>
      </c>
      <c r="F107" s="15">
        <f t="shared" si="29"/>
        <v>794.76960000000008</v>
      </c>
      <c r="G107" s="14">
        <f>(C107+E107)*0.92</f>
        <v>2809.5611359999998</v>
      </c>
      <c r="H107" s="19">
        <f t="shared" si="26"/>
        <v>1646.97</v>
      </c>
      <c r="I107" s="14">
        <f>SUM(D107,F107,G107,H107)</f>
        <v>41102.930735999995</v>
      </c>
      <c r="J107" s="14">
        <f>SUM(D107,F107,H107)</f>
        <v>38293.369599999998</v>
      </c>
    </row>
    <row r="108" spans="1:13" x14ac:dyDescent="0.25">
      <c r="A108" s="2"/>
      <c r="B108" s="22"/>
      <c r="C108" s="22"/>
      <c r="D108" s="22"/>
      <c r="E108" s="22"/>
      <c r="F108" s="23"/>
      <c r="G108" s="22"/>
      <c r="H108" s="24"/>
      <c r="I108" s="22"/>
      <c r="J108" s="22"/>
    </row>
    <row r="109" spans="1:13" x14ac:dyDescent="0.25">
      <c r="A109" s="11" t="s">
        <v>13</v>
      </c>
      <c r="B109" s="10"/>
      <c r="C109" s="10"/>
      <c r="D109" s="20" t="s">
        <v>22</v>
      </c>
      <c r="E109" s="12"/>
      <c r="F109" s="12"/>
      <c r="G109" s="12"/>
      <c r="H109" s="20"/>
      <c r="I109" s="12"/>
      <c r="J109" s="12"/>
    </row>
    <row r="110" spans="1:13" x14ac:dyDescent="0.25">
      <c r="A110" s="11"/>
      <c r="B110" s="10"/>
      <c r="C110" s="10"/>
      <c r="D110" s="20" t="s">
        <v>21</v>
      </c>
      <c r="E110" s="12"/>
      <c r="F110" s="12"/>
      <c r="G110" s="12"/>
      <c r="H110" s="20"/>
      <c r="I110" s="12"/>
      <c r="J110" s="12"/>
    </row>
    <row r="111" spans="1:13" x14ac:dyDescent="0.25">
      <c r="D111" s="13" t="s">
        <v>14</v>
      </c>
      <c r="E111" s="13"/>
      <c r="F111" s="13"/>
      <c r="G111" s="13"/>
      <c r="H111" s="21"/>
      <c r="I111" s="13"/>
      <c r="J111" s="13"/>
    </row>
    <row r="112" spans="1:13" x14ac:dyDescent="0.25">
      <c r="D112" s="13" t="s">
        <v>15</v>
      </c>
      <c r="E112" s="13"/>
      <c r="F112" s="13"/>
      <c r="G112" s="13"/>
      <c r="H112" s="21"/>
      <c r="I112" s="13"/>
      <c r="J112" s="13"/>
    </row>
    <row r="113" spans="1:10" x14ac:dyDescent="0.25">
      <c r="A113" s="9" t="s">
        <v>16</v>
      </c>
      <c r="B113" s="10"/>
      <c r="C113" s="10"/>
      <c r="D113" s="13" t="s">
        <v>17</v>
      </c>
      <c r="E113" s="13"/>
      <c r="F113" s="13"/>
      <c r="G113" s="13"/>
      <c r="H113" s="21"/>
      <c r="I113" s="13"/>
      <c r="J113" s="13"/>
    </row>
  </sheetData>
  <mergeCells count="2">
    <mergeCell ref="A1:J1"/>
    <mergeCell ref="A2:J2"/>
  </mergeCells>
  <printOptions horizontalCentered="1"/>
  <pageMargins left="0" right="0" top="0.59055118110236227" bottom="0.59055118110236227" header="0.39370078740157483" footer="0.39370078740157483"/>
  <pageSetup paperSize="9" scale="82" orientation="portrait" horizontalDpi="1200" verticalDpi="1200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RKW-ONAFTS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steven.delooze@vlaamswelzijnsverbond.be</dc:creator>
  <cp:lastModifiedBy>Steven Delooze</cp:lastModifiedBy>
  <cp:lastPrinted>2025-02-11T14:09:48Z</cp:lastPrinted>
  <dcterms:created xsi:type="dcterms:W3CDTF">1999-04-30T09:10:27Z</dcterms:created>
  <dcterms:modified xsi:type="dcterms:W3CDTF">2026-07-24T11:52:53Z</dcterms:modified>
</cp:coreProperties>
</file>