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lwelzijnsverbond-my.sharepoint.com/personal/steven_delooze_vlaamswelzijnsverbond_be/Documents/Bestanden Connect and Work/Medewerker/2026 Steven/Barema's/PC 330 CAR/"/>
    </mc:Choice>
  </mc:AlternateContent>
  <xr:revisionPtr revIDLastSave="245" documentId="8_{68D6C41C-4BE8-4C5E-9D9E-E4C938099E30}" xr6:coauthVersionLast="47" xr6:coauthVersionMax="47" xr10:uidLastSave="{0F1B258E-4BDF-4A1A-8D5B-DE4AF6B77A43}"/>
  <bookViews>
    <workbookView xWindow="-108" yWindow="-108" windowWidth="23256" windowHeight="12456" xr2:uid="{00000000-000D-0000-FFFF-FFFF00000000}"/>
  </bookViews>
  <sheets>
    <sheet name="A23" sheetId="4" r:id="rId1"/>
    <sheet name="A31" sheetId="2" r:id="rId2"/>
  </sheets>
  <definedNames>
    <definedName name="_xlnm.Print_Area" localSheetId="0">'A23'!$J$3:$AJ$40</definedName>
    <definedName name="_xlnm.Print_Area" localSheetId="1">'A31'!$K$3:$AK$40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37" i="2" l="1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AK9" i="2" l="1"/>
  <c r="AK6" i="2"/>
  <c r="AJ10" i="4"/>
  <c r="AK10" i="2" s="1"/>
  <c r="AJ9" i="2" l="1"/>
  <c r="AJ6" i="2"/>
  <c r="AI10" i="4"/>
  <c r="AJ10" i="2" s="1"/>
  <c r="AJ12" i="2" s="1"/>
  <c r="N12" i="2" s="1"/>
  <c r="AK12" i="2" s="1"/>
  <c r="AI33" i="4"/>
  <c r="AI27" i="4"/>
  <c r="AI21" i="4"/>
  <c r="AI15" i="4"/>
  <c r="AI9" i="2"/>
  <c r="AI6" i="2"/>
  <c r="AH10" i="4"/>
  <c r="AH21" i="4" s="1"/>
  <c r="AH37" i="4"/>
  <c r="AH9" i="2"/>
  <c r="AH6" i="2"/>
  <c r="AG10" i="4"/>
  <c r="AH10" i="2" s="1"/>
  <c r="AH18" i="2" s="1"/>
  <c r="AG34" i="4"/>
  <c r="AG30" i="4"/>
  <c r="AG21" i="4"/>
  <c r="AG16" i="4"/>
  <c r="AG9" i="2"/>
  <c r="AG6" i="2"/>
  <c r="AF10" i="4"/>
  <c r="AF27" i="4" s="1"/>
  <c r="AF35" i="4"/>
  <c r="AE10" i="4"/>
  <c r="AF10" i="2" s="1"/>
  <c r="AF9" i="2"/>
  <c r="AF6" i="2"/>
  <c r="AE9" i="2"/>
  <c r="AE6" i="2"/>
  <c r="AD10" i="4"/>
  <c r="AD25" i="4" s="1"/>
  <c r="AD9" i="2"/>
  <c r="AD6" i="2"/>
  <c r="AC10" i="4"/>
  <c r="AC37" i="4" s="1"/>
  <c r="AC38" i="4"/>
  <c r="AC9" i="2"/>
  <c r="AC6" i="2"/>
  <c r="AB10" i="4"/>
  <c r="AB38" i="4" s="1"/>
  <c r="AB6" i="2"/>
  <c r="X10" i="2"/>
  <c r="X19" i="2" s="1"/>
  <c r="AB9" i="2"/>
  <c r="AA9" i="2"/>
  <c r="Z9" i="2"/>
  <c r="Y9" i="2"/>
  <c r="X9" i="2"/>
  <c r="W10" i="2"/>
  <c r="W18" i="2" s="1"/>
  <c r="W9" i="2"/>
  <c r="AA10" i="4"/>
  <c r="AA13" i="4" s="1"/>
  <c r="AB10" i="2"/>
  <c r="AB18" i="2" s="1"/>
  <c r="AD22" i="4"/>
  <c r="AD35" i="4"/>
  <c r="X10" i="4"/>
  <c r="Y10" i="2" s="1"/>
  <c r="Z10" i="4"/>
  <c r="Z22" i="4" s="1"/>
  <c r="Y10" i="4"/>
  <c r="Z10" i="2" s="1"/>
  <c r="Z32" i="2" s="1"/>
  <c r="K4" i="2"/>
  <c r="K36" i="2"/>
  <c r="K37" i="2"/>
  <c r="J36" i="4"/>
  <c r="J37" i="4" s="1"/>
  <c r="D38" i="4"/>
  <c r="E38" i="4"/>
  <c r="F38" i="4"/>
  <c r="G38" i="4"/>
  <c r="H38" i="4"/>
  <c r="AI13" i="4"/>
  <c r="T19" i="4"/>
  <c r="AF21" i="4"/>
  <c r="AG23" i="4"/>
  <c r="AG33" i="4"/>
  <c r="R12" i="4"/>
  <c r="O16" i="2"/>
  <c r="U17" i="2"/>
  <c r="T20" i="2"/>
  <c r="U26" i="2"/>
  <c r="Q30" i="2"/>
  <c r="T31" i="2"/>
  <c r="O32" i="2"/>
  <c r="S36" i="2"/>
  <c r="V37" i="2"/>
  <c r="C13" i="2"/>
  <c r="H13" i="2" s="1"/>
  <c r="C14" i="2"/>
  <c r="H14" i="2" s="1"/>
  <c r="C15" i="2"/>
  <c r="D15" i="2" s="1"/>
  <c r="C16" i="2"/>
  <c r="H16" i="2" s="1"/>
  <c r="I16" i="2"/>
  <c r="C17" i="2"/>
  <c r="G17" i="2" s="1"/>
  <c r="H17" i="2"/>
  <c r="C18" i="2"/>
  <c r="F18" i="2" s="1"/>
  <c r="C19" i="2"/>
  <c r="C20" i="2"/>
  <c r="C21" i="2"/>
  <c r="I21" i="2" s="1"/>
  <c r="C22" i="2"/>
  <c r="D22" i="2" s="1"/>
  <c r="C23" i="2"/>
  <c r="C24" i="2"/>
  <c r="H24" i="2" s="1"/>
  <c r="I24" i="2"/>
  <c r="C25" i="2"/>
  <c r="H25" i="2" s="1"/>
  <c r="I25" i="2"/>
  <c r="C26" i="2"/>
  <c r="C27" i="2"/>
  <c r="F27" i="2" s="1"/>
  <c r="C28" i="2"/>
  <c r="F28" i="2" s="1"/>
  <c r="C29" i="2"/>
  <c r="D29" i="2" s="1"/>
  <c r="C30" i="2"/>
  <c r="C31" i="2"/>
  <c r="E31" i="2" s="1"/>
  <c r="C32" i="2"/>
  <c r="I32" i="2" s="1"/>
  <c r="C33" i="2"/>
  <c r="E33" i="2" s="1"/>
  <c r="C34" i="2"/>
  <c r="E34" i="2" s="1"/>
  <c r="B35" i="2"/>
  <c r="B36" i="2" s="1"/>
  <c r="C12" i="2"/>
  <c r="E12" i="2" s="1"/>
  <c r="I12" i="2"/>
  <c r="E11" i="2"/>
  <c r="F11" i="2" s="1"/>
  <c r="C13" i="4"/>
  <c r="F13" i="4" s="1"/>
  <c r="H13" i="4"/>
  <c r="C14" i="4"/>
  <c r="H14" i="4" s="1"/>
  <c r="C15" i="4"/>
  <c r="E15" i="4" s="1"/>
  <c r="C16" i="4"/>
  <c r="F16" i="4" s="1"/>
  <c r="C17" i="4"/>
  <c r="H17" i="4" s="1"/>
  <c r="C18" i="4"/>
  <c r="H18" i="4" s="1"/>
  <c r="C19" i="4"/>
  <c r="F19" i="4" s="1"/>
  <c r="H19" i="4"/>
  <c r="C20" i="4"/>
  <c r="C21" i="4"/>
  <c r="H21" i="4" s="1"/>
  <c r="C22" i="4"/>
  <c r="G22" i="4" s="1"/>
  <c r="C23" i="4"/>
  <c r="D23" i="4" s="1"/>
  <c r="C24" i="4"/>
  <c r="D24" i="4" s="1"/>
  <c r="C25" i="4"/>
  <c r="F25" i="4" s="1"/>
  <c r="H25" i="4"/>
  <c r="C26" i="4"/>
  <c r="E26" i="4" s="1"/>
  <c r="C27" i="4"/>
  <c r="H27" i="4"/>
  <c r="C28" i="4"/>
  <c r="F28" i="4" s="1"/>
  <c r="C29" i="4"/>
  <c r="E29" i="4" s="1"/>
  <c r="C30" i="4"/>
  <c r="H30" i="4" s="1"/>
  <c r="C31" i="4"/>
  <c r="F31" i="4" s="1"/>
  <c r="H31" i="4"/>
  <c r="C32" i="4"/>
  <c r="H32" i="4" s="1"/>
  <c r="E32" i="4"/>
  <c r="C33" i="4"/>
  <c r="F33" i="4" s="1"/>
  <c r="C34" i="4"/>
  <c r="D34" i="4" s="1"/>
  <c r="C35" i="4"/>
  <c r="E35" i="4" s="1"/>
  <c r="H35" i="4"/>
  <c r="C36" i="4"/>
  <c r="F36" i="4" s="1"/>
  <c r="C37" i="4"/>
  <c r="H37" i="4" s="1"/>
  <c r="C12" i="4"/>
  <c r="D12" i="4" s="1"/>
  <c r="H11" i="4"/>
  <c r="H11" i="2"/>
  <c r="G24" i="2"/>
  <c r="G16" i="2"/>
  <c r="E11" i="4"/>
  <c r="A36" i="4"/>
  <c r="A37" i="4" s="1"/>
  <c r="F32" i="2"/>
  <c r="A36" i="2"/>
  <c r="A37" i="2"/>
  <c r="E17" i="2"/>
  <c r="W27" i="4"/>
  <c r="V27" i="4"/>
  <c r="W26" i="4"/>
  <c r="V26" i="4"/>
  <c r="G25" i="2"/>
  <c r="V18" i="4"/>
  <c r="N24" i="4"/>
  <c r="AA38" i="4"/>
  <c r="W38" i="4"/>
  <c r="V38" i="4"/>
  <c r="E25" i="2"/>
  <c r="W37" i="4"/>
  <c r="V37" i="4"/>
  <c r="W22" i="4"/>
  <c r="V22" i="4"/>
  <c r="W15" i="4"/>
  <c r="V15" i="4"/>
  <c r="Z33" i="4"/>
  <c r="W33" i="4"/>
  <c r="V33" i="4"/>
  <c r="W34" i="4"/>
  <c r="V34" i="4"/>
  <c r="W19" i="4"/>
  <c r="V19" i="4"/>
  <c r="W25" i="4"/>
  <c r="V25" i="4"/>
  <c r="W12" i="4"/>
  <c r="V12" i="4"/>
  <c r="W32" i="4"/>
  <c r="D12" i="2"/>
  <c r="N36" i="4"/>
  <c r="W36" i="4"/>
  <c r="V36" i="4"/>
  <c r="W21" i="4"/>
  <c r="V21" i="4"/>
  <c r="AA14" i="4"/>
  <c r="W14" i="4"/>
  <c r="V14" i="4"/>
  <c r="W35" i="4"/>
  <c r="V35" i="4"/>
  <c r="W28" i="4"/>
  <c r="V28" i="4"/>
  <c r="W13" i="4"/>
  <c r="V13" i="4"/>
  <c r="V30" i="2"/>
  <c r="R30" i="2"/>
  <c r="V18" i="2"/>
  <c r="U18" i="2"/>
  <c r="S18" i="2"/>
  <c r="T18" i="2"/>
  <c r="U37" i="4"/>
  <c r="T37" i="4"/>
  <c r="S37" i="4"/>
  <c r="R37" i="4"/>
  <c r="U28" i="4"/>
  <c r="U25" i="4"/>
  <c r="T25" i="4"/>
  <c r="R25" i="4"/>
  <c r="S25" i="4"/>
  <c r="S23" i="4"/>
  <c r="R13" i="4"/>
  <c r="U13" i="4"/>
  <c r="T13" i="4"/>
  <c r="S13" i="4"/>
  <c r="P32" i="2"/>
  <c r="V32" i="2"/>
  <c r="T29" i="2"/>
  <c r="U12" i="4"/>
  <c r="T12" i="4"/>
  <c r="S12" i="4"/>
  <c r="R29" i="4"/>
  <c r="U27" i="4"/>
  <c r="T27" i="4"/>
  <c r="R27" i="4"/>
  <c r="S27" i="4"/>
  <c r="N22" i="4"/>
  <c r="U22" i="4"/>
  <c r="T22" i="4"/>
  <c r="S22" i="4"/>
  <c r="R17" i="4"/>
  <c r="P15" i="4"/>
  <c r="U15" i="4"/>
  <c r="T15" i="4"/>
  <c r="S15" i="4"/>
  <c r="V33" i="2"/>
  <c r="R35" i="4"/>
  <c r="S35" i="4"/>
  <c r="U16" i="4"/>
  <c r="T16" i="4"/>
  <c r="S16" i="4"/>
  <c r="D16" i="2"/>
  <c r="D25" i="2"/>
  <c r="F16" i="2"/>
  <c r="U19" i="2"/>
  <c r="T19" i="2"/>
  <c r="N38" i="4"/>
  <c r="U38" i="4"/>
  <c r="T38" i="4"/>
  <c r="R38" i="4"/>
  <c r="S38" i="4"/>
  <c r="U36" i="4"/>
  <c r="T36" i="4"/>
  <c r="R36" i="4"/>
  <c r="S36" i="4"/>
  <c r="U33" i="4"/>
  <c r="T33" i="4"/>
  <c r="R33" i="4"/>
  <c r="U26" i="4"/>
  <c r="T26" i="4"/>
  <c r="R26" i="4"/>
  <c r="S26" i="4"/>
  <c r="U24" i="4"/>
  <c r="S24" i="4"/>
  <c r="R21" i="4"/>
  <c r="U21" i="4"/>
  <c r="T21" i="4"/>
  <c r="S21" i="4"/>
  <c r="N16" i="4"/>
  <c r="N14" i="4"/>
  <c r="U14" i="4"/>
  <c r="T14" i="4"/>
  <c r="S14" i="4"/>
  <c r="P26" i="4"/>
  <c r="Q19" i="2"/>
  <c r="O19" i="2"/>
  <c r="Q36" i="4"/>
  <c r="Q28" i="4"/>
  <c r="N15" i="4"/>
  <c r="R15" i="4"/>
  <c r="Q15" i="4"/>
  <c r="F17" i="4"/>
  <c r="G12" i="4"/>
  <c r="O24" i="2"/>
  <c r="P38" i="4"/>
  <c r="N27" i="4"/>
  <c r="P22" i="4"/>
  <c r="R22" i="4"/>
  <c r="P14" i="4"/>
  <c r="R14" i="4"/>
  <c r="R21" i="2"/>
  <c r="N26" i="4"/>
  <c r="R16" i="4"/>
  <c r="O12" i="4"/>
  <c r="O34" i="2"/>
  <c r="O30" i="2"/>
  <c r="P18" i="2"/>
  <c r="O18" i="2"/>
  <c r="R18" i="2"/>
  <c r="Q18" i="2"/>
  <c r="O27" i="4"/>
  <c r="Q37" i="4"/>
  <c r="P37" i="4"/>
  <c r="O37" i="4"/>
  <c r="N37" i="4"/>
  <c r="Q21" i="4"/>
  <c r="P21" i="4"/>
  <c r="O21" i="4"/>
  <c r="N21" i="4"/>
  <c r="Q13" i="4"/>
  <c r="P13" i="4"/>
  <c r="O13" i="4"/>
  <c r="N13" i="4"/>
  <c r="P27" i="4"/>
  <c r="Q12" i="4"/>
  <c r="P12" i="4"/>
  <c r="F12" i="4"/>
  <c r="N33" i="4"/>
  <c r="Q25" i="4"/>
  <c r="P25" i="4"/>
  <c r="O25" i="4"/>
  <c r="N25" i="4"/>
  <c r="O15" i="4"/>
  <c r="N12" i="4"/>
  <c r="Q27" i="4"/>
  <c r="P21" i="2"/>
  <c r="O36" i="4"/>
  <c r="O28" i="4"/>
  <c r="O24" i="4"/>
  <c r="P36" i="4"/>
  <c r="P28" i="4"/>
  <c r="P24" i="4"/>
  <c r="P16" i="4"/>
  <c r="Q14" i="4"/>
  <c r="Q22" i="4"/>
  <c r="Q26" i="4"/>
  <c r="Q30" i="4"/>
  <c r="Q38" i="4"/>
  <c r="P19" i="2"/>
  <c r="O38" i="4"/>
  <c r="O34" i="4"/>
  <c r="O26" i="4"/>
  <c r="O22" i="4"/>
  <c r="O14" i="4"/>
  <c r="Q32" i="2"/>
  <c r="Q16" i="2"/>
  <c r="AA16" i="4" l="1"/>
  <c r="Y25" i="4"/>
  <c r="AA15" i="4"/>
  <c r="Y21" i="4"/>
  <c r="AA25" i="4"/>
  <c r="AB13" i="4"/>
  <c r="AC21" i="4"/>
  <c r="AC28" i="4"/>
  <c r="E25" i="4"/>
  <c r="G31" i="4"/>
  <c r="AC26" i="4"/>
  <c r="E31" i="4"/>
  <c r="G18" i="4"/>
  <c r="D31" i="4"/>
  <c r="AC25" i="4"/>
  <c r="G17" i="4"/>
  <c r="AA34" i="4"/>
  <c r="E24" i="4"/>
  <c r="AA27" i="4"/>
  <c r="AI37" i="4"/>
  <c r="AC22" i="4"/>
  <c r="AF38" i="4"/>
  <c r="G24" i="4"/>
  <c r="E16" i="4"/>
  <c r="AE17" i="4"/>
  <c r="AF26" i="4"/>
  <c r="H24" i="4"/>
  <c r="AF14" i="4"/>
  <c r="G32" i="4"/>
  <c r="D32" i="4"/>
  <c r="Y38" i="4"/>
  <c r="AF37" i="4"/>
  <c r="D25" i="4"/>
  <c r="Z38" i="4"/>
  <c r="AF12" i="4"/>
  <c r="AF23" i="4"/>
  <c r="AE26" i="4"/>
  <c r="Y14" i="4"/>
  <c r="Y37" i="4"/>
  <c r="Y24" i="4"/>
  <c r="AE27" i="4"/>
  <c r="Z37" i="4"/>
  <c r="F32" i="4"/>
  <c r="AA37" i="4"/>
  <c r="H26" i="4"/>
  <c r="AE33" i="4"/>
  <c r="AG10" i="2"/>
  <c r="AG16" i="2" s="1"/>
  <c r="G16" i="4"/>
  <c r="D16" i="4"/>
  <c r="E12" i="4"/>
  <c r="AE30" i="4"/>
  <c r="F24" i="4"/>
  <c r="G33" i="4"/>
  <c r="Y33" i="4"/>
  <c r="H33" i="4"/>
  <c r="H16" i="4"/>
  <c r="AE25" i="4"/>
  <c r="AE36" i="4"/>
  <c r="F35" i="4"/>
  <c r="G34" i="4"/>
  <c r="G19" i="4"/>
  <c r="Y15" i="4"/>
  <c r="AA10" i="2"/>
  <c r="AA28" i="2" s="1"/>
  <c r="AC14" i="4"/>
  <c r="AG22" i="4"/>
  <c r="G28" i="4"/>
  <c r="H28" i="4"/>
  <c r="G14" i="4"/>
  <c r="G25" i="4"/>
  <c r="Y16" i="4"/>
  <c r="D13" i="4"/>
  <c r="AB22" i="4"/>
  <c r="AG37" i="4"/>
  <c r="X36" i="4"/>
  <c r="X12" i="4"/>
  <c r="Y22" i="4"/>
  <c r="Z23" i="4"/>
  <c r="X26" i="4"/>
  <c r="E13" i="4"/>
  <c r="H12" i="4"/>
  <c r="H15" i="4"/>
  <c r="AB36" i="4"/>
  <c r="AB14" i="4"/>
  <c r="AD15" i="4"/>
  <c r="AG38" i="4"/>
  <c r="Z34" i="4"/>
  <c r="AH38" i="4"/>
  <c r="Y36" i="4"/>
  <c r="AD10" i="2"/>
  <c r="AD18" i="2" s="1"/>
  <c r="Z35" i="4"/>
  <c r="Y12" i="4"/>
  <c r="F18" i="4"/>
  <c r="Y26" i="4"/>
  <c r="E18" i="4"/>
  <c r="AB25" i="4"/>
  <c r="AA35" i="4"/>
  <c r="AA36" i="4"/>
  <c r="AA26" i="4"/>
  <c r="H29" i="4"/>
  <c r="AB21" i="4"/>
  <c r="H33" i="2"/>
  <c r="H12" i="2"/>
  <c r="I29" i="2"/>
  <c r="H29" i="2"/>
  <c r="Y30" i="2"/>
  <c r="Y32" i="2"/>
  <c r="Y14" i="2"/>
  <c r="Y18" i="2"/>
  <c r="Y19" i="2"/>
  <c r="X15" i="4"/>
  <c r="F37" i="4"/>
  <c r="X22" i="4"/>
  <c r="AD12" i="4"/>
  <c r="G35" i="4"/>
  <c r="AD13" i="4"/>
  <c r="D29" i="4"/>
  <c r="AD36" i="4"/>
  <c r="M21" i="4"/>
  <c r="AJ21" i="4" s="1"/>
  <c r="AE15" i="4"/>
  <c r="AB12" i="4"/>
  <c r="M27" i="4"/>
  <c r="AJ27" i="4" s="1"/>
  <c r="AA22" i="4"/>
  <c r="AA29" i="4"/>
  <c r="AD14" i="4"/>
  <c r="AF34" i="4"/>
  <c r="X13" i="4"/>
  <c r="X23" i="4"/>
  <c r="AH28" i="4"/>
  <c r="M13" i="4"/>
  <c r="AJ13" i="4" s="1"/>
  <c r="AB26" i="4"/>
  <c r="AF22" i="4"/>
  <c r="AE12" i="4"/>
  <c r="AH13" i="4"/>
  <c r="X14" i="4"/>
  <c r="G29" i="4"/>
  <c r="E23" i="4"/>
  <c r="AD38" i="4"/>
  <c r="X25" i="4"/>
  <c r="AD26" i="4"/>
  <c r="E28" i="4"/>
  <c r="D28" i="4"/>
  <c r="M15" i="4"/>
  <c r="AJ15" i="4" s="1"/>
  <c r="AB28" i="4"/>
  <c r="AE10" i="2"/>
  <c r="AE29" i="2" s="1"/>
  <c r="X21" i="4"/>
  <c r="AH30" i="4"/>
  <c r="D33" i="4"/>
  <c r="AD21" i="4"/>
  <c r="AH25" i="4"/>
  <c r="D19" i="4"/>
  <c r="F29" i="4"/>
  <c r="AA21" i="4"/>
  <c r="Y13" i="4"/>
  <c r="E37" i="4"/>
  <c r="AA33" i="4"/>
  <c r="Y23" i="4"/>
  <c r="H23" i="4"/>
  <c r="AH27" i="4"/>
  <c r="AB15" i="4"/>
  <c r="AD16" i="4"/>
  <c r="AF28" i="4"/>
  <c r="AE13" i="4"/>
  <c r="AH33" i="4"/>
  <c r="X28" i="4"/>
  <c r="D37" i="4"/>
  <c r="X38" i="4"/>
  <c r="G37" i="4"/>
  <c r="M37" i="4"/>
  <c r="AJ37" i="4" s="1"/>
  <c r="X27" i="4"/>
  <c r="AE32" i="4"/>
  <c r="E33" i="4"/>
  <c r="AD23" i="4"/>
  <c r="AB34" i="4"/>
  <c r="AC10" i="2"/>
  <c r="AC30" i="2" s="1"/>
  <c r="M33" i="4"/>
  <c r="AJ33" i="4" s="1"/>
  <c r="AD28" i="4"/>
  <c r="E19" i="4"/>
  <c r="D18" i="4"/>
  <c r="X37" i="4"/>
  <c r="G23" i="4"/>
  <c r="AI26" i="4"/>
  <c r="AF16" i="4"/>
  <c r="AE16" i="4"/>
  <c r="AH14" i="4"/>
  <c r="AH20" i="4"/>
  <c r="V20" i="4"/>
  <c r="U20" i="4"/>
  <c r="T20" i="4"/>
  <c r="AE20" i="4"/>
  <c r="AA20" i="4"/>
  <c r="R20" i="4"/>
  <c r="AA31" i="4"/>
  <c r="Q31" i="4"/>
  <c r="AG31" i="4"/>
  <c r="X31" i="4"/>
  <c r="S31" i="4"/>
  <c r="P31" i="4"/>
  <c r="O31" i="4"/>
  <c r="AC31" i="4"/>
  <c r="W31" i="4"/>
  <c r="R31" i="4"/>
  <c r="AB31" i="4"/>
  <c r="AD31" i="4"/>
  <c r="V31" i="4"/>
  <c r="Q32" i="4"/>
  <c r="Q20" i="4"/>
  <c r="R32" i="4"/>
  <c r="AI18" i="4"/>
  <c r="AB18" i="4"/>
  <c r="Q18" i="4"/>
  <c r="O18" i="4"/>
  <c r="AG18" i="4"/>
  <c r="AD18" i="4"/>
  <c r="U18" i="4"/>
  <c r="P18" i="4"/>
  <c r="Z18" i="4"/>
  <c r="S18" i="4"/>
  <c r="AA18" i="4"/>
  <c r="T18" i="4"/>
  <c r="R18" i="4"/>
  <c r="N18" i="4"/>
  <c r="Y18" i="4"/>
  <c r="AF18" i="4"/>
  <c r="AI19" i="4"/>
  <c r="G30" i="4"/>
  <c r="S19" i="4"/>
  <c r="U32" i="4"/>
  <c r="D21" i="4"/>
  <c r="E21" i="4"/>
  <c r="F21" i="4"/>
  <c r="AF32" i="4"/>
  <c r="W20" i="4"/>
  <c r="H20" i="4"/>
  <c r="D20" i="4"/>
  <c r="AC18" i="4"/>
  <c r="AF20" i="4"/>
  <c r="F34" i="4"/>
  <c r="Z18" i="2"/>
  <c r="Z19" i="2"/>
  <c r="AF31" i="4"/>
  <c r="N17" i="4"/>
  <c r="W29" i="4"/>
  <c r="AD20" i="4"/>
  <c r="AI32" i="4"/>
  <c r="O17" i="4"/>
  <c r="N31" i="4"/>
  <c r="E30" i="4"/>
  <c r="D30" i="4"/>
  <c r="G21" i="4"/>
  <c r="N20" i="4"/>
  <c r="X29" i="4"/>
  <c r="Z20" i="4"/>
  <c r="AD24" i="4"/>
  <c r="AB24" i="4"/>
  <c r="AA24" i="4"/>
  <c r="T24" i="4"/>
  <c r="Z24" i="4"/>
  <c r="R24" i="4"/>
  <c r="AG24" i="4"/>
  <c r="AF24" i="4"/>
  <c r="W24" i="4"/>
  <c r="Q24" i="4"/>
  <c r="AH24" i="4"/>
  <c r="AE24" i="4"/>
  <c r="V24" i="4"/>
  <c r="AI24" i="4"/>
  <c r="Z25" i="4"/>
  <c r="Z14" i="4"/>
  <c r="Z13" i="4"/>
  <c r="Z15" i="4"/>
  <c r="Z21" i="4"/>
  <c r="Z36" i="4"/>
  <c r="D15" i="4"/>
  <c r="G15" i="4"/>
  <c r="AE31" i="4"/>
  <c r="F20" i="4"/>
  <c r="AG35" i="4"/>
  <c r="Y35" i="4"/>
  <c r="U35" i="4"/>
  <c r="AC35" i="4"/>
  <c r="X35" i="4"/>
  <c r="T35" i="4"/>
  <c r="AH35" i="4"/>
  <c r="AE35" i="4"/>
  <c r="N35" i="4"/>
  <c r="Q35" i="4"/>
  <c r="P35" i="4"/>
  <c r="AI35" i="4"/>
  <c r="AB35" i="4"/>
  <c r="N32" i="4"/>
  <c r="Z32" i="4"/>
  <c r="O32" i="4"/>
  <c r="AB32" i="4"/>
  <c r="Y32" i="4"/>
  <c r="AG32" i="4"/>
  <c r="AH32" i="4"/>
  <c r="V32" i="4"/>
  <c r="P32" i="4"/>
  <c r="AC32" i="4"/>
  <c r="AD32" i="4"/>
  <c r="X32" i="4"/>
  <c r="AG19" i="4"/>
  <c r="R19" i="4"/>
  <c r="AC19" i="4"/>
  <c r="AB19" i="4"/>
  <c r="O19" i="4"/>
  <c r="Q19" i="4"/>
  <c r="P19" i="4"/>
  <c r="AA19" i="4"/>
  <c r="Y19" i="4"/>
  <c r="AE19" i="4"/>
  <c r="AF19" i="4"/>
  <c r="AD19" i="4"/>
  <c r="Z19" i="4"/>
  <c r="U19" i="4"/>
  <c r="AH31" i="4"/>
  <c r="X19" i="4"/>
  <c r="E36" i="4"/>
  <c r="D36" i="4"/>
  <c r="AI30" i="4"/>
  <c r="Z30" i="4"/>
  <c r="N30" i="4"/>
  <c r="T30" i="4"/>
  <c r="AF30" i="4"/>
  <c r="AD30" i="4"/>
  <c r="Y30" i="4"/>
  <c r="U30" i="4"/>
  <c r="W30" i="4"/>
  <c r="R30" i="4"/>
  <c r="X30" i="4"/>
  <c r="P30" i="4"/>
  <c r="AH19" i="4"/>
  <c r="T32" i="4"/>
  <c r="W18" i="4"/>
  <c r="Q17" i="4"/>
  <c r="P17" i="4"/>
  <c r="AG17" i="4"/>
  <c r="AH17" i="4"/>
  <c r="AI17" i="4"/>
  <c r="AF17" i="4"/>
  <c r="U17" i="4"/>
  <c r="S17" i="4"/>
  <c r="AB17" i="4"/>
  <c r="AA17" i="4"/>
  <c r="T17" i="4"/>
  <c r="Z17" i="4"/>
  <c r="AD17" i="4"/>
  <c r="Y17" i="4"/>
  <c r="AC17" i="4"/>
  <c r="AC20" i="4"/>
  <c r="T31" i="4"/>
  <c r="AA30" i="4"/>
  <c r="Z31" i="4"/>
  <c r="X18" i="4"/>
  <c r="AH18" i="4"/>
  <c r="S30" i="4"/>
  <c r="E27" i="4"/>
  <c r="D27" i="4"/>
  <c r="G27" i="4"/>
  <c r="G20" i="4"/>
  <c r="X20" i="4"/>
  <c r="AB20" i="4"/>
  <c r="AI31" i="4"/>
  <c r="P20" i="4"/>
  <c r="G36" i="4"/>
  <c r="V17" i="4"/>
  <c r="F15" i="4"/>
  <c r="AC23" i="4"/>
  <c r="V23" i="4"/>
  <c r="U23" i="4"/>
  <c r="T23" i="4"/>
  <c r="AI23" i="4"/>
  <c r="AA23" i="4"/>
  <c r="N23" i="4"/>
  <c r="P23" i="4"/>
  <c r="Q23" i="4"/>
  <c r="AH23" i="4"/>
  <c r="AE23" i="4"/>
  <c r="AB23" i="4"/>
  <c r="E20" i="4"/>
  <c r="H36" i="4"/>
  <c r="R23" i="4"/>
  <c r="W17" i="4"/>
  <c r="Z16" i="4"/>
  <c r="Z26" i="4"/>
  <c r="F27" i="4"/>
  <c r="E17" i="4"/>
  <c r="D17" i="4"/>
  <c r="AC34" i="4"/>
  <c r="Y34" i="4"/>
  <c r="X34" i="4"/>
  <c r="N34" i="4"/>
  <c r="U34" i="4"/>
  <c r="P34" i="4"/>
  <c r="Q34" i="4"/>
  <c r="S34" i="4"/>
  <c r="AI34" i="4"/>
  <c r="AH34" i="4"/>
  <c r="AE34" i="4"/>
  <c r="T34" i="4"/>
  <c r="AD34" i="4"/>
  <c r="R34" i="4"/>
  <c r="AC24" i="4"/>
  <c r="AE18" i="4"/>
  <c r="AG20" i="4"/>
  <c r="S32" i="4"/>
  <c r="S20" i="4"/>
  <c r="AA32" i="4"/>
  <c r="H22" i="4"/>
  <c r="F22" i="4"/>
  <c r="E22" i="4"/>
  <c r="V30" i="4"/>
  <c r="Y31" i="4"/>
  <c r="AE29" i="4"/>
  <c r="Z29" i="4"/>
  <c r="U29" i="4"/>
  <c r="Y29" i="4"/>
  <c r="T29" i="4"/>
  <c r="AI29" i="4"/>
  <c r="AG29" i="4"/>
  <c r="AB29" i="4"/>
  <c r="V29" i="4"/>
  <c r="AD29" i="4"/>
  <c r="O29" i="4"/>
  <c r="AF29" i="4"/>
  <c r="Q29" i="4"/>
  <c r="P29" i="4"/>
  <c r="AC29" i="4"/>
  <c r="AH29" i="4"/>
  <c r="AI20" i="4"/>
  <c r="N29" i="4"/>
  <c r="F14" i="4"/>
  <c r="E14" i="4"/>
  <c r="D14" i="4"/>
  <c r="U31" i="4"/>
  <c r="H34" i="4"/>
  <c r="E34" i="4"/>
  <c r="Y20" i="4"/>
  <c r="D26" i="4"/>
  <c r="G26" i="4"/>
  <c r="F26" i="4"/>
  <c r="AC30" i="4"/>
  <c r="O30" i="4"/>
  <c r="D22" i="4"/>
  <c r="O20" i="4"/>
  <c r="O35" i="4"/>
  <c r="N19" i="4"/>
  <c r="S29" i="4"/>
  <c r="O23" i="4"/>
  <c r="X17" i="4"/>
  <c r="W23" i="4"/>
  <c r="X24" i="4"/>
  <c r="F30" i="4"/>
  <c r="AB30" i="4"/>
  <c r="AI10" i="2"/>
  <c r="AI17" i="2" s="1"/>
  <c r="F23" i="4"/>
  <c r="V16" i="4"/>
  <c r="D35" i="4"/>
  <c r="AH35" i="2"/>
  <c r="AC13" i="4"/>
  <c r="AC16" i="4"/>
  <c r="AF13" i="4"/>
  <c r="AC12" i="4"/>
  <c r="AE21" i="4"/>
  <c r="AE37" i="4"/>
  <c r="AH15" i="4"/>
  <c r="AG13" i="4"/>
  <c r="AG27" i="4"/>
  <c r="AI12" i="4"/>
  <c r="AI36" i="4"/>
  <c r="AH36" i="4"/>
  <c r="AI22" i="4"/>
  <c r="AB16" i="4"/>
  <c r="AH16" i="4"/>
  <c r="AG26" i="4"/>
  <c r="P33" i="4"/>
  <c r="S28" i="4"/>
  <c r="Z28" i="4"/>
  <c r="AA12" i="4"/>
  <c r="W16" i="4"/>
  <c r="Y27" i="4"/>
  <c r="G13" i="4"/>
  <c r="AB37" i="4"/>
  <c r="AB27" i="4"/>
  <c r="AC27" i="4"/>
  <c r="AD37" i="4"/>
  <c r="AF36" i="4"/>
  <c r="AC33" i="4"/>
  <c r="AE38" i="4"/>
  <c r="AH26" i="4"/>
  <c r="AG14" i="4"/>
  <c r="AG28" i="4"/>
  <c r="AI25" i="4"/>
  <c r="AG25" i="4"/>
  <c r="AF25" i="4"/>
  <c r="AG36" i="4"/>
  <c r="AG12" i="4"/>
  <c r="O33" i="4"/>
  <c r="Q16" i="4"/>
  <c r="N28" i="4"/>
  <c r="R28" i="4"/>
  <c r="Y28" i="4"/>
  <c r="Z12" i="4"/>
  <c r="O16" i="4"/>
  <c r="Q33" i="4"/>
  <c r="T28" i="4"/>
  <c r="AA28" i="4"/>
  <c r="X16" i="4"/>
  <c r="Z27" i="4"/>
  <c r="AC36" i="4"/>
  <c r="AC15" i="4"/>
  <c r="AD27" i="4"/>
  <c r="AE22" i="4"/>
  <c r="AH22" i="4"/>
  <c r="AG15" i="4"/>
  <c r="AI14" i="4"/>
  <c r="AI38" i="4"/>
  <c r="AI16" i="4"/>
  <c r="AI28" i="4"/>
  <c r="AD33" i="4"/>
  <c r="AE14" i="4"/>
  <c r="AE28" i="4"/>
  <c r="AH12" i="4"/>
  <c r="AB33" i="4"/>
  <c r="AF33" i="4"/>
  <c r="S33" i="4"/>
  <c r="X33" i="4"/>
  <c r="AF15" i="4"/>
  <c r="H31" i="2"/>
  <c r="W32" i="2"/>
  <c r="F31" i="2"/>
  <c r="AF12" i="2"/>
  <c r="U22" i="2"/>
  <c r="D21" i="2"/>
  <c r="V22" i="2"/>
  <c r="F14" i="2"/>
  <c r="R37" i="2"/>
  <c r="T21" i="2"/>
  <c r="F21" i="2"/>
  <c r="V21" i="2"/>
  <c r="F17" i="2"/>
  <c r="G12" i="2"/>
  <c r="Q21" i="2"/>
  <c r="I31" i="2"/>
  <c r="I14" i="2"/>
  <c r="G14" i="2"/>
  <c r="Q29" i="2"/>
  <c r="V29" i="2"/>
  <c r="Z29" i="2"/>
  <c r="S21" i="2"/>
  <c r="R32" i="2"/>
  <c r="G22" i="2"/>
  <c r="W31" i="2"/>
  <c r="E14" i="2"/>
  <c r="G21" i="2"/>
  <c r="U21" i="2"/>
  <c r="S32" i="2"/>
  <c r="Z31" i="2"/>
  <c r="D14" i="2"/>
  <c r="C35" i="2"/>
  <c r="H35" i="2" s="1"/>
  <c r="I27" i="2"/>
  <c r="I18" i="2"/>
  <c r="Q35" i="2"/>
  <c r="S29" i="2"/>
  <c r="U29" i="2"/>
  <c r="W29" i="2"/>
  <c r="Q23" i="2"/>
  <c r="S16" i="2"/>
  <c r="E21" i="2"/>
  <c r="Z17" i="2"/>
  <c r="P29" i="2"/>
  <c r="P34" i="2"/>
  <c r="R35" i="2"/>
  <c r="W14" i="2"/>
  <c r="E29" i="2"/>
  <c r="H27" i="2"/>
  <c r="AH29" i="2"/>
  <c r="P33" i="2"/>
  <c r="Q33" i="2"/>
  <c r="U35" i="2"/>
  <c r="G29" i="2"/>
  <c r="W21" i="2"/>
  <c r="H21" i="2"/>
  <c r="O21" i="2"/>
  <c r="S22" i="2"/>
  <c r="V35" i="2"/>
  <c r="Y21" i="2"/>
  <c r="AJ21" i="2"/>
  <c r="P35" i="2"/>
  <c r="O29" i="2"/>
  <c r="T22" i="2"/>
  <c r="F25" i="2"/>
  <c r="R29" i="2"/>
  <c r="H28" i="2"/>
  <c r="E16" i="2"/>
  <c r="F12" i="2"/>
  <c r="F29" i="2"/>
  <c r="Z21" i="2"/>
  <c r="W30" i="2"/>
  <c r="Y29" i="2"/>
  <c r="W15" i="2"/>
  <c r="S15" i="2"/>
  <c r="T15" i="2"/>
  <c r="Q15" i="2"/>
  <c r="AJ15" i="2"/>
  <c r="O15" i="2"/>
  <c r="Y15" i="2"/>
  <c r="AJ14" i="2"/>
  <c r="Q14" i="2"/>
  <c r="V14" i="2"/>
  <c r="Z14" i="2"/>
  <c r="T37" i="2"/>
  <c r="F20" i="2"/>
  <c r="G20" i="2"/>
  <c r="H20" i="2"/>
  <c r="AH12" i="2"/>
  <c r="U12" i="2"/>
  <c r="Q12" i="2"/>
  <c r="P12" i="2"/>
  <c r="V12" i="2"/>
  <c r="O12" i="2"/>
  <c r="R12" i="2"/>
  <c r="S12" i="2"/>
  <c r="Z12" i="2"/>
  <c r="T12" i="2"/>
  <c r="W12" i="2"/>
  <c r="W13" i="2"/>
  <c r="O13" i="2"/>
  <c r="P37" i="2"/>
  <c r="P26" i="2"/>
  <c r="S37" i="2"/>
  <c r="T14" i="2"/>
  <c r="U37" i="2"/>
  <c r="S14" i="2"/>
  <c r="C36" i="2"/>
  <c r="F36" i="2" s="1"/>
  <c r="B37" i="2"/>
  <c r="C37" i="2" s="1"/>
  <c r="H37" i="2" s="1"/>
  <c r="H19" i="2"/>
  <c r="D19" i="2"/>
  <c r="U14" i="2"/>
  <c r="U15" i="2"/>
  <c r="P14" i="2"/>
  <c r="V15" i="2"/>
  <c r="S26" i="2"/>
  <c r="R15" i="2"/>
  <c r="E28" i="2"/>
  <c r="D28" i="2"/>
  <c r="W27" i="2"/>
  <c r="AJ27" i="2"/>
  <c r="Z27" i="2"/>
  <c r="V27" i="2"/>
  <c r="AJ26" i="2"/>
  <c r="T26" i="2"/>
  <c r="Q26" i="2"/>
  <c r="R26" i="2"/>
  <c r="W26" i="2"/>
  <c r="Z26" i="2"/>
  <c r="AH26" i="2"/>
  <c r="Y26" i="2"/>
  <c r="P15" i="2"/>
  <c r="O26" i="2"/>
  <c r="Z15" i="2"/>
  <c r="D27" i="2"/>
  <c r="E27" i="2"/>
  <c r="G27" i="2"/>
  <c r="W37" i="2"/>
  <c r="Z37" i="2"/>
  <c r="Q37" i="2"/>
  <c r="Y37" i="2"/>
  <c r="O37" i="2"/>
  <c r="R14" i="2"/>
  <c r="O14" i="2"/>
  <c r="V26" i="2"/>
  <c r="G13" i="2"/>
  <c r="I28" i="2"/>
  <c r="I20" i="2"/>
  <c r="I13" i="2"/>
  <c r="R28" i="2"/>
  <c r="V28" i="2"/>
  <c r="AB28" i="2"/>
  <c r="U28" i="2"/>
  <c r="W28" i="2"/>
  <c r="AH28" i="2"/>
  <c r="Z16" i="2"/>
  <c r="Y16" i="2"/>
  <c r="AF14" i="2"/>
  <c r="Q24" i="2"/>
  <c r="R24" i="2"/>
  <c r="G18" i="2"/>
  <c r="F33" i="2"/>
  <c r="T24" i="2"/>
  <c r="D18" i="2"/>
  <c r="Q36" i="2"/>
  <c r="V24" i="2"/>
  <c r="E18" i="2"/>
  <c r="AJ24" i="2"/>
  <c r="O33" i="2"/>
  <c r="R22" i="2"/>
  <c r="R33" i="2"/>
  <c r="T23" i="2"/>
  <c r="W22" i="2"/>
  <c r="Y35" i="2"/>
  <c r="AD19" i="2"/>
  <c r="AH24" i="2"/>
  <c r="O22" i="2"/>
  <c r="O35" i="2"/>
  <c r="T33" i="2"/>
  <c r="S23" i="2"/>
  <c r="T32" i="2"/>
  <c r="T30" i="2"/>
  <c r="W24" i="2"/>
  <c r="W33" i="2"/>
  <c r="Y22" i="2"/>
  <c r="Y34" i="2"/>
  <c r="Z35" i="2"/>
  <c r="D32" i="2"/>
  <c r="AH21" i="2"/>
  <c r="AJ32" i="2"/>
  <c r="AJ33" i="2"/>
  <c r="E32" i="2"/>
  <c r="Q22" i="2"/>
  <c r="R23" i="2"/>
  <c r="P22" i="2"/>
  <c r="T34" i="2"/>
  <c r="S33" i="2"/>
  <c r="Y24" i="2"/>
  <c r="Y33" i="2"/>
  <c r="Z22" i="2"/>
  <c r="Z34" i="2"/>
  <c r="G32" i="2"/>
  <c r="AH23" i="2"/>
  <c r="U34" i="2"/>
  <c r="U33" i="2"/>
  <c r="U32" i="2"/>
  <c r="AB24" i="2"/>
  <c r="Z33" i="2"/>
  <c r="W23" i="2"/>
  <c r="H18" i="2"/>
  <c r="G33" i="2"/>
  <c r="AH32" i="2"/>
  <c r="AF35" i="2"/>
  <c r="AF23" i="2"/>
  <c r="AF18" i="2"/>
  <c r="AB29" i="2"/>
  <c r="AB21" i="2"/>
  <c r="AB14" i="2"/>
  <c r="AB26" i="2"/>
  <c r="AB15" i="2"/>
  <c r="AB23" i="2"/>
  <c r="AB32" i="2"/>
  <c r="AB12" i="2"/>
  <c r="AB33" i="2"/>
  <c r="G30" i="2"/>
  <c r="F30" i="2"/>
  <c r="I30" i="2"/>
  <c r="E30" i="2"/>
  <c r="D30" i="2"/>
  <c r="H30" i="2"/>
  <c r="AD20" i="2"/>
  <c r="AB20" i="2"/>
  <c r="Z20" i="2"/>
  <c r="R20" i="2"/>
  <c r="X20" i="2"/>
  <c r="O20" i="2"/>
  <c r="AH20" i="2"/>
  <c r="Y20" i="2"/>
  <c r="P20" i="2"/>
  <c r="Q20" i="2"/>
  <c r="AJ20" i="2"/>
  <c r="W20" i="2"/>
  <c r="AF20" i="2"/>
  <c r="V20" i="2"/>
  <c r="U20" i="2"/>
  <c r="AA26" i="2"/>
  <c r="AA15" i="2"/>
  <c r="AA12" i="2"/>
  <c r="AF25" i="2"/>
  <c r="AJ25" i="2"/>
  <c r="AD25" i="2"/>
  <c r="AB25" i="2"/>
  <c r="V25" i="2"/>
  <c r="Z25" i="2"/>
  <c r="T25" i="2"/>
  <c r="S25" i="2"/>
  <c r="AH25" i="2"/>
  <c r="U25" i="2"/>
  <c r="Y25" i="2"/>
  <c r="Q25" i="2"/>
  <c r="W25" i="2"/>
  <c r="X25" i="2"/>
  <c r="AJ13" i="2"/>
  <c r="AF13" i="2"/>
  <c r="AH13" i="2"/>
  <c r="Q13" i="2"/>
  <c r="P13" i="2"/>
  <c r="AB13" i="2"/>
  <c r="Z13" i="2"/>
  <c r="V13" i="2"/>
  <c r="X13" i="2"/>
  <c r="Y13" i="2"/>
  <c r="U13" i="2"/>
  <c r="X32" i="2"/>
  <c r="X12" i="2"/>
  <c r="X33" i="2"/>
  <c r="X18" i="2"/>
  <c r="X22" i="2"/>
  <c r="X29" i="2"/>
  <c r="X21" i="2"/>
  <c r="X24" i="2"/>
  <c r="X23" i="2"/>
  <c r="X26" i="2"/>
  <c r="X15" i="2"/>
  <c r="I26" i="2"/>
  <c r="E26" i="2"/>
  <c r="D26" i="2"/>
  <c r="F26" i="2"/>
  <c r="G26" i="2"/>
  <c r="T36" i="2"/>
  <c r="R36" i="2"/>
  <c r="AJ36" i="2"/>
  <c r="AA36" i="2"/>
  <c r="P36" i="2"/>
  <c r="Z36" i="2"/>
  <c r="O36" i="2"/>
  <c r="AF36" i="2"/>
  <c r="Y36" i="2"/>
  <c r="X36" i="2"/>
  <c r="V36" i="2"/>
  <c r="AF15" i="2"/>
  <c r="AF37" i="2"/>
  <c r="AF34" i="2"/>
  <c r="AF33" i="2"/>
  <c r="R25" i="2"/>
  <c r="W36" i="2"/>
  <c r="H23" i="2"/>
  <c r="G23" i="2"/>
  <c r="E23" i="2"/>
  <c r="D23" i="2"/>
  <c r="I23" i="2"/>
  <c r="F23" i="2"/>
  <c r="AF26" i="2"/>
  <c r="AH36" i="2"/>
  <c r="AB36" i="2"/>
  <c r="P25" i="2"/>
  <c r="S20" i="2"/>
  <c r="X30" i="2"/>
  <c r="AB22" i="2"/>
  <c r="X35" i="2"/>
  <c r="AH17" i="2"/>
  <c r="Y17" i="2"/>
  <c r="Q17" i="2"/>
  <c r="AF17" i="2"/>
  <c r="X17" i="2"/>
  <c r="V17" i="2"/>
  <c r="R17" i="2"/>
  <c r="S17" i="2"/>
  <c r="T17" i="2"/>
  <c r="P17" i="2"/>
  <c r="AJ17" i="2"/>
  <c r="AB17" i="2"/>
  <c r="O17" i="2"/>
  <c r="AA17" i="2"/>
  <c r="AF16" i="2"/>
  <c r="AH31" i="2"/>
  <c r="S13" i="2"/>
  <c r="AB34" i="2"/>
  <c r="AF28" i="2"/>
  <c r="T28" i="2"/>
  <c r="P28" i="2"/>
  <c r="S28" i="2"/>
  <c r="Y28" i="2"/>
  <c r="O28" i="2"/>
  <c r="Z28" i="2"/>
  <c r="Q28" i="2"/>
  <c r="X28" i="2"/>
  <c r="AJ28" i="2"/>
  <c r="X16" i="2"/>
  <c r="H34" i="2"/>
  <c r="I34" i="2"/>
  <c r="G34" i="2"/>
  <c r="D34" i="2"/>
  <c r="F34" i="2"/>
  <c r="O25" i="2"/>
  <c r="U36" i="2"/>
  <c r="AA13" i="2"/>
  <c r="E15" i="2"/>
  <c r="F15" i="2"/>
  <c r="I15" i="2"/>
  <c r="G15" i="2"/>
  <c r="H15" i="2"/>
  <c r="X14" i="2"/>
  <c r="AF24" i="2"/>
  <c r="P31" i="2"/>
  <c r="R13" i="2"/>
  <c r="T13" i="2"/>
  <c r="AB30" i="2"/>
  <c r="AC13" i="2"/>
  <c r="Y31" i="2"/>
  <c r="X31" i="2"/>
  <c r="Q31" i="2"/>
  <c r="O31" i="2"/>
  <c r="V31" i="2"/>
  <c r="U31" i="2"/>
  <c r="AF31" i="2"/>
  <c r="AJ31" i="2"/>
  <c r="S31" i="2"/>
  <c r="AA31" i="2"/>
  <c r="AB31" i="2"/>
  <c r="R31" i="2"/>
  <c r="X37" i="2"/>
  <c r="AB37" i="2"/>
  <c r="W17" i="2"/>
  <c r="H26" i="2"/>
  <c r="I19" i="2"/>
  <c r="G19" i="2"/>
  <c r="F19" i="2"/>
  <c r="E19" i="2"/>
  <c r="AE13" i="2"/>
  <c r="P30" i="2"/>
  <c r="P16" i="2"/>
  <c r="O27" i="2"/>
  <c r="D35" i="2"/>
  <c r="D31" i="2"/>
  <c r="T35" i="2"/>
  <c r="H22" i="2"/>
  <c r="S24" i="2"/>
  <c r="AA16" i="2"/>
  <c r="Z30" i="2"/>
  <c r="Y23" i="2"/>
  <c r="E24" i="2"/>
  <c r="AB27" i="2"/>
  <c r="E20" i="2"/>
  <c r="F24" i="2"/>
  <c r="AF21" i="2"/>
  <c r="AH27" i="2"/>
  <c r="AH34" i="2"/>
  <c r="AJ29" i="2"/>
  <c r="AG33" i="2"/>
  <c r="AH16" i="2"/>
  <c r="AJ16" i="2"/>
  <c r="Q34" i="2"/>
  <c r="S35" i="2"/>
  <c r="U24" i="2"/>
  <c r="AB16" i="2"/>
  <c r="Z23" i="2"/>
  <c r="D17" i="2"/>
  <c r="G28" i="2"/>
  <c r="W19" i="2"/>
  <c r="W35" i="2"/>
  <c r="D20" i="2"/>
  <c r="D33" i="2"/>
  <c r="I17" i="2"/>
  <c r="AF32" i="2"/>
  <c r="AH15" i="2"/>
  <c r="AH33" i="2"/>
  <c r="AJ18" i="2"/>
  <c r="AJ30" i="2"/>
  <c r="AJ19" i="2"/>
  <c r="T16" i="2"/>
  <c r="R27" i="2"/>
  <c r="I33" i="2"/>
  <c r="I22" i="2"/>
  <c r="AH14" i="2"/>
  <c r="AH22" i="2"/>
  <c r="AD24" i="2"/>
  <c r="AF30" i="2"/>
  <c r="AH37" i="2"/>
  <c r="P23" i="2"/>
  <c r="R19" i="2"/>
  <c r="O23" i="2"/>
  <c r="Q27" i="2"/>
  <c r="V16" i="2"/>
  <c r="R34" i="2"/>
  <c r="G31" i="2"/>
  <c r="F22" i="2"/>
  <c r="S27" i="2"/>
  <c r="U23" i="2"/>
  <c r="E13" i="2"/>
  <c r="S30" i="2"/>
  <c r="Z24" i="2"/>
  <c r="D24" i="2"/>
  <c r="W34" i="2"/>
  <c r="AA35" i="2"/>
  <c r="H32" i="2"/>
  <c r="AD16" i="2"/>
  <c r="AF22" i="2"/>
  <c r="AF29" i="2"/>
  <c r="AG29" i="2"/>
  <c r="AH19" i="2"/>
  <c r="AJ22" i="2"/>
  <c r="AJ34" i="2"/>
  <c r="R16" i="2"/>
  <c r="U16" i="2"/>
  <c r="D13" i="2"/>
  <c r="T27" i="2"/>
  <c r="P27" i="2"/>
  <c r="S19" i="2"/>
  <c r="S34" i="2"/>
  <c r="U27" i="2"/>
  <c r="V23" i="2"/>
  <c r="U30" i="2"/>
  <c r="X34" i="2"/>
  <c r="AB19" i="2"/>
  <c r="AB35" i="2"/>
  <c r="E22" i="2"/>
  <c r="AD12" i="2"/>
  <c r="AF19" i="2"/>
  <c r="AF27" i="2"/>
  <c r="AH30" i="2"/>
  <c r="AJ23" i="2"/>
  <c r="AJ35" i="2"/>
  <c r="AJ37" i="2"/>
  <c r="F13" i="2"/>
  <c r="W16" i="2"/>
  <c r="X27" i="2"/>
  <c r="P24" i="2"/>
  <c r="V19" i="2"/>
  <c r="V34" i="2"/>
  <c r="Y27" i="2"/>
  <c r="Y12" i="2"/>
  <c r="AG22" i="2" l="1"/>
  <c r="AE34" i="2"/>
  <c r="AG37" i="2"/>
  <c r="AG31" i="2"/>
  <c r="AG17" i="2"/>
  <c r="AG25" i="2"/>
  <c r="AG15" i="2"/>
  <c r="AG12" i="2"/>
  <c r="AG35" i="2"/>
  <c r="AG24" i="2"/>
  <c r="AG13" i="2"/>
  <c r="AE14" i="2"/>
  <c r="AE26" i="2"/>
  <c r="AE37" i="2"/>
  <c r="AG36" i="2"/>
  <c r="AG26" i="2"/>
  <c r="AG28" i="2"/>
  <c r="AG18" i="2"/>
  <c r="AC32" i="2"/>
  <c r="AG30" i="2"/>
  <c r="AG32" i="2"/>
  <c r="AE27" i="2"/>
  <c r="AG21" i="2"/>
  <c r="AC25" i="2"/>
  <c r="AG34" i="2"/>
  <c r="AG19" i="2"/>
  <c r="AE31" i="2"/>
  <c r="AG20" i="2"/>
  <c r="AG27" i="2"/>
  <c r="AA19" i="2"/>
  <c r="AG23" i="2"/>
  <c r="AD35" i="2"/>
  <c r="AD37" i="2"/>
  <c r="AG14" i="2"/>
  <c r="AC28" i="2"/>
  <c r="AD29" i="2"/>
  <c r="AD28" i="2"/>
  <c r="AD17" i="2"/>
  <c r="AD34" i="2"/>
  <c r="AA24" i="2"/>
  <c r="AD32" i="2"/>
  <c r="AD36" i="2"/>
  <c r="AA14" i="2"/>
  <c r="AC20" i="2"/>
  <c r="AD14" i="2"/>
  <c r="AC19" i="2"/>
  <c r="AD13" i="2"/>
  <c r="AA29" i="2"/>
  <c r="AD23" i="2"/>
  <c r="AA20" i="2"/>
  <c r="AD26" i="2"/>
  <c r="AA22" i="2"/>
  <c r="AD30" i="2"/>
  <c r="AD33" i="2"/>
  <c r="AE17" i="2"/>
  <c r="AD22" i="2"/>
  <c r="AD27" i="2"/>
  <c r="AD15" i="2"/>
  <c r="AD31" i="2"/>
  <c r="AC17" i="2"/>
  <c r="AD21" i="2"/>
  <c r="AC37" i="2"/>
  <c r="AA30" i="2"/>
  <c r="AA18" i="2"/>
  <c r="AA34" i="2"/>
  <c r="AC27" i="2"/>
  <c r="AC33" i="2"/>
  <c r="AA21" i="2"/>
  <c r="AA23" i="2"/>
  <c r="AC16" i="2"/>
  <c r="AC21" i="2"/>
  <c r="AA25" i="2"/>
  <c r="AA32" i="2"/>
  <c r="AC12" i="2"/>
  <c r="AA33" i="2"/>
  <c r="AC22" i="2"/>
  <c r="AC36" i="2"/>
  <c r="AA27" i="2"/>
  <c r="AC35" i="2"/>
  <c r="AC15" i="2"/>
  <c r="AC24" i="2"/>
  <c r="AC18" i="2"/>
  <c r="AA37" i="2"/>
  <c r="N34" i="2"/>
  <c r="AK34" i="2" s="1"/>
  <c r="N27" i="2"/>
  <c r="AK27" i="2" s="1"/>
  <c r="F35" i="2"/>
  <c r="N13" i="2"/>
  <c r="AK13" i="2" s="1"/>
  <c r="N23" i="2"/>
  <c r="AK23" i="2" s="1"/>
  <c r="N31" i="2"/>
  <c r="AK31" i="2" s="1"/>
  <c r="N25" i="2"/>
  <c r="AK25" i="2" s="1"/>
  <c r="N32" i="2"/>
  <c r="AK32" i="2" s="1"/>
  <c r="N21" i="2"/>
  <c r="AK21" i="2" s="1"/>
  <c r="AC23" i="2"/>
  <c r="N35" i="2"/>
  <c r="AK35" i="2" s="1"/>
  <c r="N22" i="2"/>
  <c r="AK22" i="2" s="1"/>
  <c r="N29" i="2"/>
  <c r="AK29" i="2" s="1"/>
  <c r="N28" i="2"/>
  <c r="AK28" i="2" s="1"/>
  <c r="AI15" i="2"/>
  <c r="N19" i="2"/>
  <c r="AK19" i="2" s="1"/>
  <c r="N24" i="2"/>
  <c r="AK24" i="2" s="1"/>
  <c r="N20" i="2"/>
  <c r="AK20" i="2" s="1"/>
  <c r="N36" i="2"/>
  <c r="AK36" i="2" s="1"/>
  <c r="N26" i="2"/>
  <c r="AK26" i="2" s="1"/>
  <c r="N14" i="2"/>
  <c r="AK14" i="2" s="1"/>
  <c r="N15" i="2"/>
  <c r="AK15" i="2" s="1"/>
  <c r="N33" i="2"/>
  <c r="AK33" i="2" s="1"/>
  <c r="N30" i="2"/>
  <c r="AK30" i="2" s="1"/>
  <c r="N37" i="2"/>
  <c r="AK37" i="2" s="1"/>
  <c r="N18" i="2"/>
  <c r="AK18" i="2" s="1"/>
  <c r="N16" i="2"/>
  <c r="AK16" i="2" s="1"/>
  <c r="N17" i="2"/>
  <c r="AK17" i="2" s="1"/>
  <c r="AE35" i="2"/>
  <c r="AE12" i="2"/>
  <c r="AI18" i="2"/>
  <c r="M34" i="4"/>
  <c r="AJ34" i="4" s="1"/>
  <c r="AI22" i="2"/>
  <c r="AE19" i="2"/>
  <c r="AE15" i="2"/>
  <c r="AE24" i="2"/>
  <c r="AE33" i="2"/>
  <c r="M16" i="4"/>
  <c r="AJ16" i="4" s="1"/>
  <c r="AI31" i="2"/>
  <c r="AE25" i="2"/>
  <c r="AE32" i="2"/>
  <c r="AE30" i="2"/>
  <c r="AC34" i="2"/>
  <c r="M38" i="4"/>
  <c r="AJ38" i="4" s="1"/>
  <c r="M25" i="4"/>
  <c r="AJ25" i="4" s="1"/>
  <c r="M32" i="4"/>
  <c r="AJ32" i="4" s="1"/>
  <c r="M18" i="4"/>
  <c r="AJ18" i="4" s="1"/>
  <c r="M23" i="4"/>
  <c r="AJ23" i="4" s="1"/>
  <c r="AI29" i="2"/>
  <c r="M30" i="4"/>
  <c r="AJ30" i="4" s="1"/>
  <c r="AE21" i="2"/>
  <c r="M28" i="4"/>
  <c r="AJ28" i="4" s="1"/>
  <c r="AE22" i="2"/>
  <c r="AI24" i="2"/>
  <c r="AE36" i="2"/>
  <c r="AE23" i="2"/>
  <c r="AE18" i="2"/>
  <c r="M14" i="4"/>
  <c r="AJ14" i="4" s="1"/>
  <c r="M36" i="4"/>
  <c r="AJ36" i="4" s="1"/>
  <c r="M31" i="4"/>
  <c r="AJ31" i="4" s="1"/>
  <c r="M17" i="4"/>
  <c r="AJ17" i="4" s="1"/>
  <c r="M26" i="4"/>
  <c r="AJ26" i="4" s="1"/>
  <c r="M35" i="4"/>
  <c r="AJ35" i="4" s="1"/>
  <c r="M29" i="4"/>
  <c r="AJ29" i="4" s="1"/>
  <c r="M20" i="4"/>
  <c r="AJ20" i="4" s="1"/>
  <c r="M19" i="4"/>
  <c r="AJ19" i="4" s="1"/>
  <c r="M22" i="4"/>
  <c r="AJ22" i="4" s="1"/>
  <c r="AE16" i="2"/>
  <c r="AC29" i="2"/>
  <c r="AC31" i="2"/>
  <c r="AE28" i="2"/>
  <c r="AE20" i="2"/>
  <c r="AC26" i="2"/>
  <c r="AC14" i="2"/>
  <c r="M12" i="4"/>
  <c r="AJ12" i="4" s="1"/>
  <c r="M24" i="4"/>
  <c r="AJ24" i="4" s="1"/>
  <c r="AI32" i="2"/>
  <c r="AI19" i="2"/>
  <c r="AI25" i="2"/>
  <c r="AI30" i="2"/>
  <c r="AI36" i="2"/>
  <c r="AI23" i="2"/>
  <c r="AI26" i="2"/>
  <c r="AI13" i="2"/>
  <c r="AI34" i="2"/>
  <c r="AI33" i="2"/>
  <c r="AI27" i="2"/>
  <c r="AI20" i="2"/>
  <c r="AI14" i="2"/>
  <c r="AI28" i="2"/>
  <c r="AI35" i="2"/>
  <c r="AI37" i="2"/>
  <c r="AI21" i="2"/>
  <c r="AI16" i="2"/>
  <c r="AI12" i="2"/>
  <c r="D36" i="2"/>
  <c r="D37" i="2"/>
  <c r="E37" i="2"/>
  <c r="I37" i="2"/>
  <c r="E36" i="2"/>
  <c r="E35" i="2"/>
  <c r="I35" i="2"/>
  <c r="G35" i="2"/>
  <c r="I36" i="2"/>
  <c r="G36" i="2"/>
  <c r="G37" i="2"/>
  <c r="F37" i="2"/>
  <c r="H3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Steven De Looze</author>
    <author>August VanMulders</author>
  </authors>
  <commentList>
    <comment ref="M6" authorId="0" shapeId="0" xr:uid="{C9597D2D-13E9-47FC-A96C-81D0B7CD08E6}">
      <text>
        <r>
          <rPr>
            <b/>
            <sz val="9"/>
            <color indexed="81"/>
            <rFont val="Tahoma"/>
            <charset val="1"/>
          </rPr>
          <t>Steven De Looze:</t>
        </r>
        <r>
          <rPr>
            <sz val="9"/>
            <color indexed="81"/>
            <rFont val="Tahoma"/>
            <charset val="1"/>
          </rPr>
          <t xml:space="preserve">
Van toepassing vanaf centenindex 1/07/2026</t>
        </r>
      </text>
    </comment>
    <comment ref="T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Steven De Looze:</t>
        </r>
        <r>
          <rPr>
            <sz val="9"/>
            <color indexed="81"/>
            <rFont val="Tahoma"/>
            <family val="2"/>
          </rPr>
          <t xml:space="preserve">
basis 2004</t>
        </r>
      </text>
    </comment>
    <comment ref="U6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Steven De Looze:</t>
        </r>
        <r>
          <rPr>
            <sz val="9"/>
            <color indexed="81"/>
            <rFont val="Tahoma"/>
            <family val="2"/>
          </rPr>
          <t xml:space="preserve">
basis 2013</t>
        </r>
      </text>
    </comment>
    <comment ref="V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Steven De Looze:</t>
        </r>
        <r>
          <rPr>
            <sz val="9"/>
            <color indexed="81"/>
            <rFont val="Tahoma"/>
            <family val="2"/>
          </rPr>
          <t xml:space="preserve">
basis 2013</t>
        </r>
      </text>
    </comment>
    <comment ref="W6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Steven De Looze:</t>
        </r>
        <r>
          <rPr>
            <sz val="9"/>
            <color indexed="81"/>
            <rFont val="Tahoma"/>
            <family val="2"/>
          </rPr>
          <t xml:space="preserve">
basis 2013</t>
        </r>
      </text>
    </comment>
    <comment ref="X6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Steven De Looze:</t>
        </r>
        <r>
          <rPr>
            <sz val="9"/>
            <color indexed="81"/>
            <rFont val="Tahoma"/>
            <family val="2"/>
          </rPr>
          <t xml:space="preserve">
basis 2013</t>
        </r>
      </text>
    </comment>
    <comment ref="Y6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Steven De Looze:</t>
        </r>
        <r>
          <rPr>
            <sz val="9"/>
            <color indexed="81"/>
            <rFont val="Tahoma"/>
            <family val="2"/>
          </rPr>
          <t xml:space="preserve">
basis 2013
</t>
        </r>
      </text>
    </comment>
    <comment ref="Z6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Steven De Looze:</t>
        </r>
        <r>
          <rPr>
            <sz val="9"/>
            <color indexed="81"/>
            <rFont val="Tahoma"/>
            <family val="2"/>
          </rPr>
          <t xml:space="preserve">
basis 2013
</t>
        </r>
      </text>
    </comment>
    <comment ref="AA6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Steven De Looze:</t>
        </r>
        <r>
          <rPr>
            <sz val="9"/>
            <color indexed="81"/>
            <rFont val="Tahoma"/>
            <family val="2"/>
          </rPr>
          <t xml:space="preserve">
basis 2013
</t>
        </r>
      </text>
    </comment>
    <comment ref="AB6" authorId="0" shapeId="0" xr:uid="{7382CAB5-2BD9-40E2-8F04-3C99FCC95A80}">
      <text>
        <r>
          <rPr>
            <b/>
            <sz val="9"/>
            <color indexed="81"/>
            <rFont val="Tahoma"/>
            <family val="2"/>
          </rPr>
          <t>Steven De Looze:</t>
        </r>
        <r>
          <rPr>
            <sz val="9"/>
            <color indexed="81"/>
            <rFont val="Tahoma"/>
            <family val="2"/>
          </rPr>
          <t xml:space="preserve">
basis 2013
</t>
        </r>
      </text>
    </comment>
    <comment ref="AC6" authorId="0" shapeId="0" xr:uid="{C3F723AB-CACD-4B7F-8797-571A1B1CDCDD}">
      <text>
        <r>
          <rPr>
            <b/>
            <sz val="9"/>
            <color indexed="81"/>
            <rFont val="Tahoma"/>
            <family val="2"/>
          </rPr>
          <t>Steven De Looze:</t>
        </r>
        <r>
          <rPr>
            <sz val="9"/>
            <color indexed="81"/>
            <rFont val="Tahoma"/>
            <family val="2"/>
          </rPr>
          <t xml:space="preserve">
basis 2013
</t>
        </r>
      </text>
    </comment>
    <comment ref="AD6" authorId="0" shapeId="0" xr:uid="{5981F647-B763-499B-AD2F-A47381112F3A}">
      <text>
        <r>
          <rPr>
            <b/>
            <sz val="9"/>
            <color indexed="81"/>
            <rFont val="Tahoma"/>
            <family val="2"/>
          </rPr>
          <t>Steven De Looze:</t>
        </r>
        <r>
          <rPr>
            <sz val="9"/>
            <color indexed="81"/>
            <rFont val="Tahoma"/>
            <family val="2"/>
          </rPr>
          <t xml:space="preserve">
basis 2013
</t>
        </r>
      </text>
    </comment>
    <comment ref="AJ7" authorId="0" shapeId="0" xr:uid="{1EC6A2BE-976E-49A6-A540-AA0B0EA6181D}">
      <text>
        <r>
          <rPr>
            <b/>
            <sz val="9"/>
            <color indexed="81"/>
            <rFont val="Tahoma"/>
            <charset val="1"/>
          </rPr>
          <t>Steven De Looze:</t>
        </r>
        <r>
          <rPr>
            <sz val="9"/>
            <color indexed="81"/>
            <rFont val="Tahoma"/>
            <charset val="1"/>
          </rPr>
          <t xml:space="preserve">
Toepassing centenindex op gematigd basisjaarloon</t>
        </r>
      </text>
    </comment>
    <comment ref="F11" authorId="1" shapeId="0" xr:uid="{00000000-0006-0000-0000-000009000000}">
      <text>
        <r>
          <rPr>
            <b/>
            <sz val="8"/>
            <color indexed="81"/>
            <rFont val="Tahoma"/>
            <family val="2"/>
          </rPr>
          <t>August VanMulders:</t>
        </r>
        <r>
          <rPr>
            <sz val="8"/>
            <color indexed="81"/>
            <rFont val="Tahoma"/>
            <family val="2"/>
          </rPr>
          <t xml:space="preserve">
is A 23 vanaf 1/12/2004
KB van 4 augustus 2004 artikel 216 (BS van 16 augustus 2004)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Steven De Looze</author>
    <author>August VanMulders</author>
  </authors>
  <commentList>
    <comment ref="N6" authorId="0" shapeId="0" xr:uid="{488E6B2C-2F1B-422B-9389-037C586F2BAD}">
      <text>
        <r>
          <rPr>
            <b/>
            <sz val="9"/>
            <color indexed="81"/>
            <rFont val="Tahoma"/>
            <charset val="1"/>
          </rPr>
          <t>Steven De Looze:</t>
        </r>
        <r>
          <rPr>
            <sz val="9"/>
            <color indexed="81"/>
            <rFont val="Tahoma"/>
            <charset val="1"/>
          </rPr>
          <t xml:space="preserve">
Van toepassing vanaf centenindex 1/07/2026</t>
        </r>
      </text>
    </comment>
    <comment ref="U6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Steven De Looze:</t>
        </r>
        <r>
          <rPr>
            <sz val="9"/>
            <color indexed="81"/>
            <rFont val="Tahoma"/>
            <family val="2"/>
          </rPr>
          <t xml:space="preserve">
basis 2004</t>
        </r>
      </text>
    </comment>
    <comment ref="V6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Steven De Looze:</t>
        </r>
        <r>
          <rPr>
            <sz val="9"/>
            <color indexed="81"/>
            <rFont val="Tahoma"/>
            <family val="2"/>
          </rPr>
          <t xml:space="preserve">
basis 2013</t>
        </r>
      </text>
    </comment>
    <comment ref="W6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Steven De Looze:</t>
        </r>
        <r>
          <rPr>
            <sz val="9"/>
            <color indexed="81"/>
            <rFont val="Tahoma"/>
            <family val="2"/>
          </rPr>
          <t xml:space="preserve">
basis 2013</t>
        </r>
      </text>
    </comment>
    <comment ref="X6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Steven De Looze:</t>
        </r>
        <r>
          <rPr>
            <sz val="9"/>
            <color indexed="81"/>
            <rFont val="Tahoma"/>
            <family val="2"/>
          </rPr>
          <t xml:space="preserve">
basis 2013</t>
        </r>
      </text>
    </comment>
    <comment ref="Y6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Steven De Looze:</t>
        </r>
        <r>
          <rPr>
            <sz val="9"/>
            <color indexed="81"/>
            <rFont val="Tahoma"/>
            <family val="2"/>
          </rPr>
          <t xml:space="preserve">
basis 2013</t>
        </r>
      </text>
    </comment>
    <comment ref="Z6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Steven De Looze:</t>
        </r>
        <r>
          <rPr>
            <sz val="9"/>
            <color indexed="81"/>
            <rFont val="Tahoma"/>
            <family val="2"/>
          </rPr>
          <t xml:space="preserve">
basis 2013
</t>
        </r>
      </text>
    </comment>
    <comment ref="AA6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Steven De Looze:</t>
        </r>
        <r>
          <rPr>
            <sz val="9"/>
            <color indexed="81"/>
            <rFont val="Tahoma"/>
            <family val="2"/>
          </rPr>
          <t xml:space="preserve">
basis 2013
</t>
        </r>
      </text>
    </comment>
    <comment ref="AB6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>Steven De Looze:</t>
        </r>
        <r>
          <rPr>
            <sz val="9"/>
            <color indexed="81"/>
            <rFont val="Tahoma"/>
            <family val="2"/>
          </rPr>
          <t xml:space="preserve">
basis 2013
</t>
        </r>
      </text>
    </comment>
    <comment ref="AC6" authorId="0" shapeId="0" xr:uid="{F04E8488-8D13-4A67-8483-307FF019DA35}">
      <text>
        <r>
          <rPr>
            <b/>
            <sz val="9"/>
            <color indexed="81"/>
            <rFont val="Tahoma"/>
            <family val="2"/>
          </rPr>
          <t>Steven De Looze:</t>
        </r>
        <r>
          <rPr>
            <sz val="9"/>
            <color indexed="81"/>
            <rFont val="Tahoma"/>
            <family val="2"/>
          </rPr>
          <t xml:space="preserve">
basis 2013
</t>
        </r>
      </text>
    </comment>
    <comment ref="AD6" authorId="0" shapeId="0" xr:uid="{835CD95C-7C11-4213-8CDA-D0B3EBDA59DE}">
      <text>
        <r>
          <rPr>
            <b/>
            <sz val="9"/>
            <color indexed="81"/>
            <rFont val="Tahoma"/>
            <family val="2"/>
          </rPr>
          <t>Steven De Looze:</t>
        </r>
        <r>
          <rPr>
            <sz val="9"/>
            <color indexed="81"/>
            <rFont val="Tahoma"/>
            <family val="2"/>
          </rPr>
          <t xml:space="preserve">
basis 2013
</t>
        </r>
      </text>
    </comment>
    <comment ref="AE6" authorId="0" shapeId="0" xr:uid="{02145BAA-4A7A-42AC-A009-57BCCA2EFD7D}">
      <text>
        <r>
          <rPr>
            <b/>
            <sz val="9"/>
            <color indexed="81"/>
            <rFont val="Tahoma"/>
            <family val="2"/>
          </rPr>
          <t>Steven De Looze:</t>
        </r>
        <r>
          <rPr>
            <sz val="9"/>
            <color indexed="81"/>
            <rFont val="Tahoma"/>
            <family val="2"/>
          </rPr>
          <t xml:space="preserve">
basis 2013
</t>
        </r>
      </text>
    </comment>
    <comment ref="AK7" authorId="0" shapeId="0" xr:uid="{1FFA0886-B4FA-4810-ACC3-6D1EF312515D}">
      <text>
        <r>
          <rPr>
            <b/>
            <sz val="9"/>
            <color indexed="81"/>
            <rFont val="Tahoma"/>
            <charset val="1"/>
          </rPr>
          <t>Steven De Looze:</t>
        </r>
        <r>
          <rPr>
            <sz val="9"/>
            <color indexed="81"/>
            <rFont val="Tahoma"/>
            <charset val="1"/>
          </rPr>
          <t xml:space="preserve">
Toepassing centenindex op gematigd basisjaarloon</t>
        </r>
      </text>
    </comment>
    <comment ref="F11" authorId="1" shapeId="0" xr:uid="{00000000-0006-0000-0100-000009000000}">
      <text>
        <r>
          <rPr>
            <b/>
            <sz val="8"/>
            <color indexed="81"/>
            <rFont val="Tahoma"/>
            <family val="2"/>
          </rPr>
          <t>August VanMulders:</t>
        </r>
        <r>
          <rPr>
            <sz val="8"/>
            <color indexed="81"/>
            <rFont val="Tahoma"/>
            <family val="2"/>
          </rPr>
          <t xml:space="preserve">
is A 31 vanaf 1/12/2004
KB van 4 augustus 2004 artikel 216 (BS van 16 augustus 2004)</t>
        </r>
      </text>
    </comment>
  </commentList>
</comments>
</file>

<file path=xl/sharedStrings.xml><?xml version="1.0" encoding="utf-8"?>
<sst xmlns="http://schemas.openxmlformats.org/spreadsheetml/2006/main" count="144" uniqueCount="24">
  <si>
    <t xml:space="preserve">BAREMA </t>
  </si>
  <si>
    <t>Schaal : 13A</t>
  </si>
  <si>
    <t>Op 01/01/2003</t>
  </si>
  <si>
    <t>Anc</t>
  </si>
  <si>
    <t>Jaarbasis</t>
  </si>
  <si>
    <t>Maandbasis</t>
  </si>
  <si>
    <t>Geïndex.</t>
  </si>
  <si>
    <t xml:space="preserve">index </t>
  </si>
  <si>
    <t>maandbarema</t>
  </si>
  <si>
    <t>index</t>
  </si>
  <si>
    <t>24/0</t>
  </si>
  <si>
    <t>Schaal : 10 E</t>
  </si>
  <si>
    <t>Schaal : A31</t>
  </si>
  <si>
    <t>Schaal : A23</t>
  </si>
  <si>
    <t xml:space="preserve">maandbarema </t>
  </si>
  <si>
    <t>Anciënniteit</t>
  </si>
  <si>
    <t>BAREMA  DIRECTEUR*</t>
  </si>
  <si>
    <t>* Voor directeurs met meer dan 9 jaar ancienniteit als directeur in een geconventioneerde inrichting.</t>
  </si>
  <si>
    <t>* Voor directeurs met minder dan 9 jaar anciënniteit als directeur in een geconventioneerde inrichting.</t>
  </si>
  <si>
    <t>Schaal: A23</t>
  </si>
  <si>
    <t>Schaal: A31</t>
  </si>
  <si>
    <t>Gematigd</t>
  </si>
  <si>
    <t>basisjaarloon</t>
  </si>
  <si>
    <t>centenindex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</si>
</sst>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2">
    <xf numFmtId="0" fontId="0" fillId="0" borderId="0" xfId="0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10" fontId="0" fillId="0" borderId="2" xfId="1" applyNumberFormat="1" applyFont="1" applyBorder="1"/>
    <xf numFmtId="0" fontId="0" fillId="0" borderId="5" xfId="0" applyBorder="1"/>
    <xf numFmtId="4" fontId="0" fillId="0" borderId="5" xfId="0" applyNumberFormat="1" applyBorder="1"/>
    <xf numFmtId="3" fontId="0" fillId="0" borderId="5" xfId="0" applyNumberFormat="1" applyBorder="1"/>
    <xf numFmtId="0" fontId="0" fillId="0" borderId="5" xfId="0" applyBorder="1" applyAlignment="1">
      <alignment horizontal="right"/>
    </xf>
    <xf numFmtId="10" fontId="0" fillId="0" borderId="1" xfId="1" applyNumberFormat="1" applyFont="1" applyBorder="1"/>
    <xf numFmtId="14" fontId="0" fillId="0" borderId="1" xfId="1" applyNumberFormat="1" applyFont="1" applyFill="1" applyBorder="1"/>
    <xf numFmtId="10" fontId="0" fillId="0" borderId="2" xfId="1" applyNumberFormat="1" applyFont="1" applyFill="1" applyBorder="1"/>
    <xf numFmtId="14" fontId="0" fillId="0" borderId="1" xfId="0" applyNumberFormat="1" applyBorder="1"/>
    <xf numFmtId="0" fontId="2" fillId="0" borderId="6" xfId="0" applyFont="1" applyBorder="1"/>
    <xf numFmtId="0" fontId="2" fillId="0" borderId="1" xfId="0" applyFont="1" applyBorder="1"/>
    <xf numFmtId="4" fontId="0" fillId="0" borderId="7" xfId="0" applyNumberFormat="1" applyBorder="1"/>
    <xf numFmtId="4" fontId="0" fillId="0" borderId="8" xfId="0" applyNumberFormat="1" applyBorder="1"/>
    <xf numFmtId="4" fontId="0" fillId="0" borderId="9" xfId="0" applyNumberFormat="1" applyBorder="1"/>
    <xf numFmtId="14" fontId="0" fillId="0" borderId="5" xfId="0" applyNumberFormat="1" applyBorder="1"/>
    <xf numFmtId="164" fontId="0" fillId="0" borderId="0" xfId="0" applyNumberFormat="1"/>
    <xf numFmtId="14" fontId="0" fillId="0" borderId="10" xfId="0" applyNumberFormat="1" applyBorder="1"/>
    <xf numFmtId="0" fontId="2" fillId="0" borderId="0" xfId="0" applyFont="1"/>
    <xf numFmtId="4" fontId="0" fillId="0" borderId="11" xfId="0" applyNumberFormat="1" applyBorder="1"/>
    <xf numFmtId="4" fontId="0" fillId="2" borderId="13" xfId="0" applyNumberFormat="1" applyFill="1" applyBorder="1"/>
    <xf numFmtId="4" fontId="0" fillId="0" borderId="14" xfId="0" applyNumberFormat="1" applyBorder="1"/>
    <xf numFmtId="4" fontId="0" fillId="2" borderId="15" xfId="0" applyNumberFormat="1" applyFill="1" applyBorder="1"/>
    <xf numFmtId="0" fontId="0" fillId="0" borderId="9" xfId="0" applyBorder="1"/>
    <xf numFmtId="14" fontId="0" fillId="0" borderId="16" xfId="0" applyNumberFormat="1" applyBorder="1"/>
    <xf numFmtId="10" fontId="0" fillId="0" borderId="9" xfId="1" applyNumberFormat="1" applyFont="1" applyFill="1" applyBorder="1"/>
    <xf numFmtId="0" fontId="2" fillId="0" borderId="16" xfId="0" applyFont="1" applyBorder="1"/>
    <xf numFmtId="4" fontId="2" fillId="0" borderId="17" xfId="0" applyNumberFormat="1" applyFont="1" applyBorder="1"/>
    <xf numFmtId="14" fontId="0" fillId="0" borderId="0" xfId="0" applyNumberFormat="1"/>
    <xf numFmtId="0" fontId="0" fillId="0" borderId="18" xfId="0" applyBorder="1"/>
    <xf numFmtId="0" fontId="0" fillId="0" borderId="19" xfId="0" applyBorder="1"/>
    <xf numFmtId="14" fontId="0" fillId="0" borderId="19" xfId="0" applyNumberFormat="1" applyBorder="1"/>
    <xf numFmtId="10" fontId="0" fillId="0" borderId="20" xfId="1" applyNumberFormat="1" applyFont="1" applyFill="1" applyBorder="1"/>
    <xf numFmtId="0" fontId="0" fillId="0" borderId="19" xfId="0" applyBorder="1" applyAlignment="1">
      <alignment horizontal="right"/>
    </xf>
    <xf numFmtId="0" fontId="0" fillId="0" borderId="20" xfId="0" applyBorder="1"/>
    <xf numFmtId="10" fontId="0" fillId="0" borderId="14" xfId="1" applyNumberFormat="1" applyFont="1" applyBorder="1"/>
    <xf numFmtId="10" fontId="0" fillId="0" borderId="21" xfId="1" applyNumberFormat="1" applyFont="1" applyFill="1" applyBorder="1"/>
    <xf numFmtId="0" fontId="2" fillId="0" borderId="22" xfId="0" applyFont="1" applyBorder="1"/>
    <xf numFmtId="3" fontId="0" fillId="0" borderId="23" xfId="0" applyNumberFormat="1" applyBorder="1"/>
    <xf numFmtId="0" fontId="2" fillId="0" borderId="24" xfId="0" applyFont="1" applyBorder="1"/>
    <xf numFmtId="0" fontId="2" fillId="2" borderId="25" xfId="0" applyFont="1" applyFill="1" applyBorder="1"/>
    <xf numFmtId="0" fontId="6" fillId="0" borderId="0" xfId="0" applyFont="1"/>
    <xf numFmtId="4" fontId="0" fillId="0" borderId="26" xfId="0" applyNumberFormat="1" applyBorder="1"/>
    <xf numFmtId="4" fontId="0" fillId="0" borderId="27" xfId="0" applyNumberFormat="1" applyBorder="1"/>
    <xf numFmtId="4" fontId="0" fillId="0" borderId="28" xfId="0" applyNumberFormat="1" applyBorder="1"/>
    <xf numFmtId="10" fontId="0" fillId="0" borderId="29" xfId="1" applyNumberFormat="1" applyFont="1" applyFill="1" applyBorder="1"/>
    <xf numFmtId="4" fontId="0" fillId="0" borderId="31" xfId="0" applyNumberFormat="1" applyBorder="1"/>
    <xf numFmtId="4" fontId="0" fillId="0" borderId="32" xfId="0" applyNumberFormat="1" applyBorder="1"/>
    <xf numFmtId="4" fontId="0" fillId="0" borderId="33" xfId="0" applyNumberFormat="1" applyBorder="1"/>
    <xf numFmtId="4" fontId="2" fillId="0" borderId="0" xfId="0" applyNumberFormat="1" applyFont="1"/>
    <xf numFmtId="4" fontId="0" fillId="0" borderId="3" xfId="0" applyNumberFormat="1" applyBorder="1"/>
    <xf numFmtId="14" fontId="0" fillId="0" borderId="8" xfId="1" applyNumberFormat="1" applyFont="1" applyFill="1" applyBorder="1"/>
    <xf numFmtId="10" fontId="0" fillId="0" borderId="3" xfId="1" applyNumberFormat="1" applyFont="1" applyFill="1" applyBorder="1"/>
    <xf numFmtId="4" fontId="2" fillId="0" borderId="34" xfId="0" applyNumberFormat="1" applyFont="1" applyBorder="1"/>
    <xf numFmtId="4" fontId="2" fillId="3" borderId="35" xfId="0" applyNumberFormat="1" applyFont="1" applyFill="1" applyBorder="1"/>
    <xf numFmtId="4" fontId="0" fillId="3" borderId="36" xfId="0" applyNumberFormat="1" applyFill="1" applyBorder="1"/>
    <xf numFmtId="4" fontId="0" fillId="3" borderId="12" xfId="0" applyNumberFormat="1" applyFill="1" applyBorder="1"/>
    <xf numFmtId="14" fontId="0" fillId="3" borderId="13" xfId="0" applyNumberFormat="1" applyFill="1" applyBorder="1"/>
    <xf numFmtId="10" fontId="0" fillId="3" borderId="15" xfId="1" applyNumberFormat="1" applyFont="1" applyFill="1" applyBorder="1"/>
    <xf numFmtId="10" fontId="0" fillId="0" borderId="19" xfId="1" applyNumberFormat="1" applyFont="1" applyFill="1" applyBorder="1"/>
    <xf numFmtId="10" fontId="0" fillId="0" borderId="31" xfId="1" applyNumberFormat="1" applyFont="1" applyFill="1" applyBorder="1"/>
    <xf numFmtId="10" fontId="0" fillId="0" borderId="5" xfId="1" applyNumberFormat="1" applyFont="1" applyBorder="1"/>
    <xf numFmtId="10" fontId="0" fillId="0" borderId="5" xfId="1" applyNumberFormat="1" applyFont="1" applyFill="1" applyBorder="1"/>
    <xf numFmtId="0" fontId="2" fillId="0" borderId="23" xfId="0" applyFont="1" applyBorder="1"/>
    <xf numFmtId="14" fontId="2" fillId="0" borderId="0" xfId="0" applyNumberFormat="1" applyFont="1"/>
    <xf numFmtId="0" fontId="2" fillId="4" borderId="30" xfId="0" applyFont="1" applyFill="1" applyBorder="1"/>
    <xf numFmtId="4" fontId="0" fillId="0" borderId="10" xfId="0" applyNumberFormat="1" applyBorder="1"/>
    <xf numFmtId="4" fontId="0" fillId="0" borderId="21" xfId="0" applyNumberFormat="1" applyBorder="1"/>
    <xf numFmtId="4" fontId="2" fillId="0" borderId="37" xfId="0" applyNumberFormat="1" applyFont="1" applyBorder="1"/>
    <xf numFmtId="4" fontId="0" fillId="0" borderId="38" xfId="0" applyNumberFormat="1" applyBorder="1"/>
    <xf numFmtId="10" fontId="0" fillId="0" borderId="32" xfId="1" applyNumberFormat="1" applyFont="1" applyFill="1" applyBorder="1"/>
    <xf numFmtId="4" fontId="1" fillId="0" borderId="27" xfId="0" applyNumberFormat="1" applyFont="1" applyBorder="1"/>
    <xf numFmtId="3" fontId="0" fillId="0" borderId="24" xfId="0" applyNumberFormat="1" applyBorder="1"/>
    <xf numFmtId="0" fontId="2" fillId="4" borderId="22" xfId="0" applyFont="1" applyFill="1" applyBorder="1"/>
    <xf numFmtId="0" fontId="2" fillId="5" borderId="30" xfId="0" applyFont="1" applyFill="1" applyBorder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K41"/>
  <sheetViews>
    <sheetView tabSelected="1" topLeftCell="J1" zoomScaleNormal="100" workbookViewId="0">
      <selection activeCell="J1" sqref="J1"/>
    </sheetView>
  </sheetViews>
  <sheetFormatPr defaultRowHeight="13.2" x14ac:dyDescent="0.25"/>
  <cols>
    <col min="1" max="1" width="5.6640625" hidden="1" customWidth="1"/>
    <col min="2" max="7" width="12.6640625" style="1" hidden="1" customWidth="1"/>
    <col min="8" max="8" width="12.6640625" hidden="1" customWidth="1"/>
    <col min="9" max="9" width="3.6640625" hidden="1" customWidth="1"/>
    <col min="10" max="10" width="12.6640625" customWidth="1"/>
    <col min="11" max="11" width="12.6640625" style="1" customWidth="1"/>
    <col min="12" max="12" width="12.6640625" style="1" hidden="1" customWidth="1"/>
    <col min="13" max="13" width="12.6640625" style="1" customWidth="1"/>
    <col min="14" max="31" width="12.6640625" hidden="1" customWidth="1"/>
    <col min="32" max="36" width="12.6640625" customWidth="1"/>
  </cols>
  <sheetData>
    <row r="3" spans="1:37" x14ac:dyDescent="0.25">
      <c r="B3" s="1" t="s">
        <v>0</v>
      </c>
      <c r="J3" s="56" t="s">
        <v>16</v>
      </c>
    </row>
    <row r="4" spans="1:37" x14ac:dyDescent="0.25">
      <c r="D4" t="s">
        <v>2</v>
      </c>
      <c r="E4"/>
      <c r="F4"/>
      <c r="G4"/>
      <c r="J4" s="71">
        <v>46204</v>
      </c>
    </row>
    <row r="5" spans="1:37" ht="13.8" thickBot="1" x14ac:dyDescent="0.3"/>
    <row r="6" spans="1:37" x14ac:dyDescent="0.25">
      <c r="A6" s="2" t="s">
        <v>3</v>
      </c>
      <c r="B6" s="3" t="s">
        <v>4</v>
      </c>
      <c r="C6" s="3" t="s">
        <v>5</v>
      </c>
      <c r="D6" s="3" t="s">
        <v>6</v>
      </c>
      <c r="E6" s="3">
        <v>111.64</v>
      </c>
      <c r="F6" s="3">
        <v>113.87</v>
      </c>
      <c r="G6" s="3">
        <v>116.15</v>
      </c>
      <c r="H6" s="2">
        <v>104.14</v>
      </c>
      <c r="J6" s="36"/>
      <c r="K6" s="49" t="s">
        <v>4</v>
      </c>
      <c r="L6" s="26" t="s">
        <v>5</v>
      </c>
      <c r="M6" s="49" t="s">
        <v>21</v>
      </c>
      <c r="N6" s="75">
        <v>106.22</v>
      </c>
      <c r="O6" s="60">
        <v>108.34</v>
      </c>
      <c r="P6" s="60">
        <v>110.51</v>
      </c>
      <c r="Q6" s="60">
        <v>112.72</v>
      </c>
      <c r="R6" s="60">
        <v>114.97</v>
      </c>
      <c r="S6" s="60">
        <v>117.27</v>
      </c>
      <c r="T6" s="34">
        <v>119.62</v>
      </c>
      <c r="U6" s="34">
        <v>101.02</v>
      </c>
      <c r="V6" s="34">
        <v>103.04</v>
      </c>
      <c r="W6" s="34">
        <v>105.1</v>
      </c>
      <c r="X6" s="34">
        <v>107.2</v>
      </c>
      <c r="Y6" s="34">
        <v>109.34</v>
      </c>
      <c r="Z6" s="34">
        <v>111.53</v>
      </c>
      <c r="AA6" s="34">
        <v>113.76</v>
      </c>
      <c r="AB6" s="34">
        <v>116.04</v>
      </c>
      <c r="AC6" s="34">
        <v>118.36</v>
      </c>
      <c r="AD6" s="34">
        <v>120.73</v>
      </c>
      <c r="AE6" s="34">
        <v>123.14</v>
      </c>
      <c r="AF6" s="34">
        <v>125.6</v>
      </c>
      <c r="AG6" s="34">
        <v>128.11000000000001</v>
      </c>
      <c r="AH6" s="34">
        <v>130.66999999999999</v>
      </c>
      <c r="AI6" s="34">
        <v>133.28</v>
      </c>
      <c r="AJ6" s="61">
        <v>100.28</v>
      </c>
    </row>
    <row r="7" spans="1:37" x14ac:dyDescent="0.25">
      <c r="A7" s="4"/>
      <c r="B7" s="5"/>
      <c r="C7" s="5" t="s">
        <v>7</v>
      </c>
      <c r="D7" s="5" t="s">
        <v>8</v>
      </c>
      <c r="E7" s="5"/>
      <c r="F7" s="5"/>
      <c r="G7" s="5"/>
      <c r="H7" s="9"/>
      <c r="J7" s="37"/>
      <c r="K7" s="53" t="s">
        <v>9</v>
      </c>
      <c r="L7" s="1" t="s">
        <v>7</v>
      </c>
      <c r="M7" s="53" t="s">
        <v>22</v>
      </c>
      <c r="N7" s="73" t="s">
        <v>6</v>
      </c>
      <c r="O7" s="10" t="s">
        <v>6</v>
      </c>
      <c r="P7" s="10" t="s">
        <v>6</v>
      </c>
      <c r="Q7" s="10" t="s">
        <v>6</v>
      </c>
      <c r="R7" s="10" t="s">
        <v>6</v>
      </c>
      <c r="S7" s="10" t="s">
        <v>6</v>
      </c>
      <c r="T7" s="3" t="s">
        <v>6</v>
      </c>
      <c r="U7" s="3" t="s">
        <v>6</v>
      </c>
      <c r="V7" s="3" t="s">
        <v>6</v>
      </c>
      <c r="W7" s="3" t="s">
        <v>6</v>
      </c>
      <c r="X7" s="3" t="s">
        <v>6</v>
      </c>
      <c r="Y7" s="3" t="s">
        <v>6</v>
      </c>
      <c r="Z7" s="3" t="s">
        <v>6</v>
      </c>
      <c r="AA7" s="3" t="s">
        <v>6</v>
      </c>
      <c r="AB7" s="3" t="s">
        <v>6</v>
      </c>
      <c r="AC7" s="3" t="s">
        <v>6</v>
      </c>
      <c r="AD7" s="3" t="s">
        <v>6</v>
      </c>
      <c r="AE7" s="3" t="s">
        <v>6</v>
      </c>
      <c r="AF7" s="3" t="s">
        <v>6</v>
      </c>
      <c r="AG7" s="3" t="s">
        <v>6</v>
      </c>
      <c r="AH7" s="3" t="s">
        <v>6</v>
      </c>
      <c r="AI7" s="3" t="s">
        <v>6</v>
      </c>
      <c r="AJ7" s="62" t="s">
        <v>6</v>
      </c>
    </row>
    <row r="8" spans="1:37" x14ac:dyDescent="0.25">
      <c r="A8" s="6"/>
      <c r="B8" s="10"/>
      <c r="C8" s="10"/>
      <c r="D8" s="10"/>
      <c r="E8" s="10"/>
      <c r="F8" s="10"/>
      <c r="G8" s="19"/>
      <c r="H8" s="9"/>
      <c r="J8" s="37"/>
      <c r="K8" s="50"/>
      <c r="L8" s="20"/>
      <c r="M8" s="78" t="s">
        <v>23</v>
      </c>
      <c r="N8" s="76" t="s">
        <v>8</v>
      </c>
      <c r="O8" s="5" t="s">
        <v>8</v>
      </c>
      <c r="P8" s="5" t="s">
        <v>8</v>
      </c>
      <c r="Q8" s="5" t="s">
        <v>8</v>
      </c>
      <c r="R8" s="5" t="s">
        <v>8</v>
      </c>
      <c r="S8" s="5" t="s">
        <v>8</v>
      </c>
      <c r="T8" s="5" t="s">
        <v>8</v>
      </c>
      <c r="U8" s="5" t="s">
        <v>8</v>
      </c>
      <c r="V8" s="5" t="s">
        <v>8</v>
      </c>
      <c r="W8" s="5" t="s">
        <v>8</v>
      </c>
      <c r="X8" s="5" t="s">
        <v>8</v>
      </c>
      <c r="Y8" s="5" t="s">
        <v>8</v>
      </c>
      <c r="Z8" s="5" t="s">
        <v>8</v>
      </c>
      <c r="AA8" s="5" t="s">
        <v>8</v>
      </c>
      <c r="AB8" s="5" t="s">
        <v>8</v>
      </c>
      <c r="AC8" s="5" t="s">
        <v>8</v>
      </c>
      <c r="AD8" s="5" t="s">
        <v>8</v>
      </c>
      <c r="AE8" s="5" t="s">
        <v>8</v>
      </c>
      <c r="AF8" s="5" t="s">
        <v>8</v>
      </c>
      <c r="AG8" s="5" t="s">
        <v>8</v>
      </c>
      <c r="AH8" s="5" t="s">
        <v>8</v>
      </c>
      <c r="AI8" s="5" t="s">
        <v>8</v>
      </c>
      <c r="AJ8" s="63" t="s">
        <v>8</v>
      </c>
    </row>
    <row r="9" spans="1:37" x14ac:dyDescent="0.25">
      <c r="A9" s="6"/>
      <c r="B9" s="3" t="s">
        <v>9</v>
      </c>
      <c r="C9" s="3"/>
      <c r="D9" s="13"/>
      <c r="E9" s="14">
        <v>37803</v>
      </c>
      <c r="F9" s="14">
        <v>38292</v>
      </c>
      <c r="G9" s="58">
        <v>38565</v>
      </c>
      <c r="H9" s="16">
        <v>38991</v>
      </c>
      <c r="I9" s="35"/>
      <c r="J9" s="38"/>
      <c r="K9" s="51"/>
      <c r="L9" s="10"/>
      <c r="M9" s="53"/>
      <c r="N9" s="24">
        <v>39448</v>
      </c>
      <c r="O9" s="24">
        <v>39569</v>
      </c>
      <c r="P9" s="24">
        <v>39692</v>
      </c>
      <c r="Q9" s="24">
        <v>40422</v>
      </c>
      <c r="R9" s="24">
        <v>40664</v>
      </c>
      <c r="S9" s="24">
        <v>40940</v>
      </c>
      <c r="T9" s="22">
        <v>41244</v>
      </c>
      <c r="U9" s="22">
        <v>42522</v>
      </c>
      <c r="V9" s="22">
        <v>42887</v>
      </c>
      <c r="W9" s="22">
        <v>43344</v>
      </c>
      <c r="X9" s="22">
        <v>43891</v>
      </c>
      <c r="Y9" s="22">
        <v>44440</v>
      </c>
      <c r="Z9" s="22">
        <v>44562</v>
      </c>
      <c r="AA9" s="22">
        <v>44621</v>
      </c>
      <c r="AB9" s="22">
        <v>44682</v>
      </c>
      <c r="AC9" s="22">
        <v>44774</v>
      </c>
      <c r="AD9" s="22">
        <v>44866</v>
      </c>
      <c r="AE9" s="22">
        <v>44896</v>
      </c>
      <c r="AF9" s="22">
        <v>45231</v>
      </c>
      <c r="AG9" s="22">
        <v>45413</v>
      </c>
      <c r="AH9" s="22">
        <v>45689</v>
      </c>
      <c r="AI9" s="22">
        <v>46023</v>
      </c>
      <c r="AJ9" s="64">
        <v>46204</v>
      </c>
    </row>
    <row r="10" spans="1:37" ht="13.8" thickBot="1" x14ac:dyDescent="0.3">
      <c r="A10" s="7" t="s">
        <v>3</v>
      </c>
      <c r="B10" s="8">
        <v>1</v>
      </c>
      <c r="C10" s="8">
        <v>1</v>
      </c>
      <c r="D10" s="8">
        <v>1.2936000000000001</v>
      </c>
      <c r="E10" s="15">
        <v>1.3194999999999999</v>
      </c>
      <c r="F10" s="15">
        <v>1.3459000000000001</v>
      </c>
      <c r="G10" s="59">
        <v>1.3728</v>
      </c>
      <c r="H10" s="15">
        <v>1.4002000000000001</v>
      </c>
      <c r="I10" s="32"/>
      <c r="J10" s="39" t="s">
        <v>15</v>
      </c>
      <c r="K10" s="52">
        <v>1</v>
      </c>
      <c r="L10" s="42">
        <v>1</v>
      </c>
      <c r="M10" s="77">
        <v>1</v>
      </c>
      <c r="N10" s="43">
        <v>1.4281999999999999</v>
      </c>
      <c r="O10" s="43">
        <v>1.4568000000000001</v>
      </c>
      <c r="P10" s="43">
        <v>1.4859</v>
      </c>
      <c r="Q10" s="43">
        <v>1.5157</v>
      </c>
      <c r="R10" s="43">
        <v>1.546</v>
      </c>
      <c r="S10" s="43">
        <v>1.5769</v>
      </c>
      <c r="T10" s="15">
        <v>1.6084000000000001</v>
      </c>
      <c r="U10" s="15">
        <v>1.6406000000000001</v>
      </c>
      <c r="V10" s="15">
        <v>1.6734</v>
      </c>
      <c r="W10" s="15">
        <v>1.7069000000000001</v>
      </c>
      <c r="X10" s="15">
        <f>ROUND(1.02^28,4)</f>
        <v>1.7410000000000001</v>
      </c>
      <c r="Y10" s="15">
        <f>ROUND(1.02^29,4)</f>
        <v>1.7758</v>
      </c>
      <c r="Z10" s="15">
        <f>ROUND(1.02^30,4)</f>
        <v>1.8113999999999999</v>
      </c>
      <c r="AA10" s="15">
        <f>ROUND(1.02^31,4)</f>
        <v>1.8475999999999999</v>
      </c>
      <c r="AB10" s="15">
        <f>ROUND(1.02^32,4)</f>
        <v>1.8845000000000001</v>
      </c>
      <c r="AC10" s="15">
        <f>ROUND(1.02^33,4)</f>
        <v>1.9221999999999999</v>
      </c>
      <c r="AD10" s="15">
        <f>ROUND(1.02^34,4)</f>
        <v>1.9607000000000001</v>
      </c>
      <c r="AE10" s="15">
        <f>ROUND(1.02^35,4)</f>
        <v>1.9999</v>
      </c>
      <c r="AF10" s="15">
        <f>ROUND(1.02^36,4)</f>
        <v>2.0398999999999998</v>
      </c>
      <c r="AG10" s="15">
        <f>ROUND(1.02^37,4)</f>
        <v>2.0807000000000002</v>
      </c>
      <c r="AH10" s="15">
        <f>ROUND(1.02^38,4)</f>
        <v>2.1223000000000001</v>
      </c>
      <c r="AI10" s="15">
        <f>ROUND(1.02^39,4)</f>
        <v>2.1646999999999998</v>
      </c>
      <c r="AJ10" s="65">
        <f>ROUND(1.02^40,4)</f>
        <v>2.2080000000000002</v>
      </c>
    </row>
    <row r="11" spans="1:37" ht="13.8" thickBot="1" x14ac:dyDescent="0.3">
      <c r="A11" s="9"/>
      <c r="B11" s="10"/>
      <c r="C11" s="11"/>
      <c r="D11" s="25" t="s">
        <v>11</v>
      </c>
      <c r="E11" s="18" t="str">
        <f>+D11</f>
        <v>Schaal : 10 E</v>
      </c>
      <c r="F11" s="18" t="s">
        <v>11</v>
      </c>
      <c r="G11" s="18" t="s">
        <v>13</v>
      </c>
      <c r="H11" s="18" t="str">
        <f>+G11</f>
        <v>Schaal : A23</v>
      </c>
      <c r="I11" s="33"/>
      <c r="J11" s="44"/>
      <c r="K11" s="80" t="s">
        <v>19</v>
      </c>
      <c r="L11" s="79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7"/>
    </row>
    <row r="12" spans="1:37" x14ac:dyDescent="0.25">
      <c r="A12" s="12" t="s">
        <v>10</v>
      </c>
      <c r="B12" s="10">
        <v>28628.37</v>
      </c>
      <c r="C12" s="10">
        <f>ROUND(B12/12,2)</f>
        <v>2385.6999999999998</v>
      </c>
      <c r="D12" s="10">
        <f>ROUND($C12*D$10/$C$10,2)</f>
        <v>3086.14</v>
      </c>
      <c r="E12" s="10">
        <f t="shared" ref="D12:H38" si="0">ROUND($C12*E$10/$C$10,2)</f>
        <v>3147.93</v>
      </c>
      <c r="F12" s="10">
        <f>ROUND($C12*F$10/$C$10,2)</f>
        <v>3210.91</v>
      </c>
      <c r="G12" s="19">
        <f>ROUND($C12*G$10/$C$10,2)</f>
        <v>3275.09</v>
      </c>
      <c r="H12" s="10">
        <f>ROUND($C12*H$10/$C$10,2)</f>
        <v>3340.46</v>
      </c>
      <c r="I12" s="1"/>
      <c r="J12" s="40" t="s">
        <v>10</v>
      </c>
      <c r="K12" s="53">
        <v>31880</v>
      </c>
      <c r="L12" s="10">
        <f>K12/12</f>
        <v>2656.6666666666665</v>
      </c>
      <c r="M12" s="53">
        <f>ROUND(IF(AI12&lt;4000,K12,(K12*$AI$10+4000*2%*12)/$AJ$10),2)</f>
        <v>31689.599999999999</v>
      </c>
      <c r="N12" s="73">
        <f t="shared" ref="N12:Z27" si="1">ROUND($L12*N$10/$L$10,2)</f>
        <v>3794.25</v>
      </c>
      <c r="O12" s="10">
        <f t="shared" si="1"/>
        <v>3870.23</v>
      </c>
      <c r="P12" s="10">
        <f t="shared" si="1"/>
        <v>3947.54</v>
      </c>
      <c r="Q12" s="10">
        <f t="shared" si="1"/>
        <v>4026.71</v>
      </c>
      <c r="R12" s="10">
        <f t="shared" si="1"/>
        <v>4107.21</v>
      </c>
      <c r="S12" s="10">
        <f t="shared" si="1"/>
        <v>4189.3</v>
      </c>
      <c r="T12" s="10">
        <f t="shared" si="1"/>
        <v>4272.9799999999996</v>
      </c>
      <c r="U12" s="10">
        <f t="shared" ref="U12:AI27" si="2">ROUND($L12*U$10/$L$10,2)</f>
        <v>4358.53</v>
      </c>
      <c r="V12" s="10">
        <f t="shared" si="2"/>
        <v>4445.67</v>
      </c>
      <c r="W12" s="10">
        <f t="shared" si="2"/>
        <v>4534.66</v>
      </c>
      <c r="X12" s="10">
        <f t="shared" si="2"/>
        <v>4625.26</v>
      </c>
      <c r="Y12" s="10">
        <f t="shared" si="2"/>
        <v>4717.71</v>
      </c>
      <c r="Z12" s="10">
        <f t="shared" si="2"/>
        <v>4812.29</v>
      </c>
      <c r="AA12" s="10">
        <f t="shared" si="2"/>
        <v>4908.46</v>
      </c>
      <c r="AB12" s="10">
        <f t="shared" si="2"/>
        <v>5006.49</v>
      </c>
      <c r="AC12" s="10">
        <f t="shared" ref="AC12:AI12" si="3">ROUND($L12*AC$10/$L$10,2)</f>
        <v>5106.6400000000003</v>
      </c>
      <c r="AD12" s="10">
        <f t="shared" si="3"/>
        <v>5208.93</v>
      </c>
      <c r="AE12" s="10">
        <f t="shared" si="3"/>
        <v>5313.07</v>
      </c>
      <c r="AF12" s="10">
        <f t="shared" si="3"/>
        <v>5419.33</v>
      </c>
      <c r="AG12" s="10">
        <f t="shared" si="3"/>
        <v>5527.73</v>
      </c>
      <c r="AH12" s="10">
        <f t="shared" si="3"/>
        <v>5638.24</v>
      </c>
      <c r="AI12" s="10">
        <f t="shared" si="3"/>
        <v>5750.89</v>
      </c>
      <c r="AJ12" s="27">
        <f>ROUND($M12/12*AJ$10,2)</f>
        <v>5830.89</v>
      </c>
      <c r="AK12" s="1"/>
    </row>
    <row r="13" spans="1:37" x14ac:dyDescent="0.25">
      <c r="A13" s="9">
        <v>1</v>
      </c>
      <c r="B13" s="10">
        <v>29252.639999999999</v>
      </c>
      <c r="C13" s="10">
        <f t="shared" ref="C13:C37" si="4">ROUND(B13/12,2)</f>
        <v>2437.7199999999998</v>
      </c>
      <c r="D13" s="10">
        <f t="shared" si="0"/>
        <v>3153.43</v>
      </c>
      <c r="E13" s="10">
        <f t="shared" si="0"/>
        <v>3216.57</v>
      </c>
      <c r="F13" s="10">
        <f t="shared" si="0"/>
        <v>3280.93</v>
      </c>
      <c r="G13" s="19">
        <f t="shared" si="0"/>
        <v>3346.5</v>
      </c>
      <c r="H13" s="10">
        <f t="shared" si="0"/>
        <v>3413.3</v>
      </c>
      <c r="I13" s="1"/>
      <c r="J13" s="37">
        <v>1</v>
      </c>
      <c r="K13" s="53">
        <v>32360</v>
      </c>
      <c r="L13" s="10">
        <f t="shared" ref="L13:L38" si="5">K13/12</f>
        <v>2696.6666666666665</v>
      </c>
      <c r="M13" s="53">
        <f t="shared" ref="M13:M38" si="6">ROUND(IF(AI13&lt;4000,K13,(K13*$AI$10+4000*2%*12)/$AJ$10),2)</f>
        <v>32160.19</v>
      </c>
      <c r="N13" s="73">
        <f t="shared" ref="N13:AB38" si="7">ROUND($L13*N$10/$L$10,2)</f>
        <v>3851.38</v>
      </c>
      <c r="O13" s="10">
        <f t="shared" si="7"/>
        <v>3928.5</v>
      </c>
      <c r="P13" s="10">
        <f t="shared" si="7"/>
        <v>4006.98</v>
      </c>
      <c r="Q13" s="10">
        <f t="shared" si="7"/>
        <v>4087.34</v>
      </c>
      <c r="R13" s="10">
        <f t="shared" si="7"/>
        <v>4169.05</v>
      </c>
      <c r="S13" s="10">
        <f t="shared" si="7"/>
        <v>4252.37</v>
      </c>
      <c r="T13" s="10">
        <f t="shared" si="1"/>
        <v>4337.32</v>
      </c>
      <c r="U13" s="10">
        <f t="shared" si="1"/>
        <v>4424.1499999999996</v>
      </c>
      <c r="V13" s="10">
        <f t="shared" si="1"/>
        <v>4512.6000000000004</v>
      </c>
      <c r="W13" s="10">
        <f t="shared" si="1"/>
        <v>4602.9399999999996</v>
      </c>
      <c r="X13" s="10">
        <f t="shared" si="1"/>
        <v>4694.8999999999996</v>
      </c>
      <c r="Y13" s="10">
        <f t="shared" si="1"/>
        <v>4788.74</v>
      </c>
      <c r="Z13" s="10">
        <f t="shared" si="1"/>
        <v>4884.74</v>
      </c>
      <c r="AA13" s="10">
        <f t="shared" si="2"/>
        <v>4982.3599999999997</v>
      </c>
      <c r="AB13" s="10">
        <f t="shared" si="2"/>
        <v>5081.87</v>
      </c>
      <c r="AC13" s="10">
        <f t="shared" si="2"/>
        <v>5183.53</v>
      </c>
      <c r="AD13" s="10">
        <f t="shared" si="2"/>
        <v>5287.35</v>
      </c>
      <c r="AE13" s="10">
        <f t="shared" si="2"/>
        <v>5393.06</v>
      </c>
      <c r="AF13" s="10">
        <f t="shared" si="2"/>
        <v>5500.93</v>
      </c>
      <c r="AG13" s="10">
        <f t="shared" si="2"/>
        <v>5610.95</v>
      </c>
      <c r="AH13" s="10">
        <f t="shared" si="2"/>
        <v>5723.14</v>
      </c>
      <c r="AI13" s="10">
        <f t="shared" si="2"/>
        <v>5837.47</v>
      </c>
      <c r="AJ13" s="27">
        <f t="shared" ref="AJ13:AJ38" si="8">ROUND($M13/12*AJ$10,2)</f>
        <v>5917.47</v>
      </c>
      <c r="AK13" s="1"/>
    </row>
    <row r="14" spans="1:37" x14ac:dyDescent="0.25">
      <c r="A14" s="9">
        <v>2</v>
      </c>
      <c r="B14" s="10">
        <v>29876.91</v>
      </c>
      <c r="C14" s="10">
        <f t="shared" si="4"/>
        <v>2489.7399999999998</v>
      </c>
      <c r="D14" s="10">
        <f t="shared" si="0"/>
        <v>3220.73</v>
      </c>
      <c r="E14" s="10">
        <f t="shared" si="0"/>
        <v>3285.21</v>
      </c>
      <c r="F14" s="10">
        <f t="shared" si="0"/>
        <v>3350.94</v>
      </c>
      <c r="G14" s="19">
        <f t="shared" si="0"/>
        <v>3417.92</v>
      </c>
      <c r="H14" s="10">
        <f t="shared" si="0"/>
        <v>3486.13</v>
      </c>
      <c r="I14" s="1"/>
      <c r="J14" s="37">
        <v>2</v>
      </c>
      <c r="K14" s="53">
        <v>32840</v>
      </c>
      <c r="L14" s="10">
        <f t="shared" si="5"/>
        <v>2736.6666666666665</v>
      </c>
      <c r="M14" s="53">
        <f t="shared" si="6"/>
        <v>32630.77</v>
      </c>
      <c r="N14" s="73">
        <f t="shared" si="7"/>
        <v>3908.51</v>
      </c>
      <c r="O14" s="10">
        <f t="shared" si="7"/>
        <v>3986.78</v>
      </c>
      <c r="P14" s="10">
        <f t="shared" si="7"/>
        <v>4066.41</v>
      </c>
      <c r="Q14" s="10">
        <f t="shared" si="7"/>
        <v>4147.97</v>
      </c>
      <c r="R14" s="10">
        <f t="shared" si="7"/>
        <v>4230.8900000000003</v>
      </c>
      <c r="S14" s="10">
        <f t="shared" si="7"/>
        <v>4315.45</v>
      </c>
      <c r="T14" s="10">
        <f t="shared" si="1"/>
        <v>4401.6499999999996</v>
      </c>
      <c r="U14" s="10">
        <f t="shared" si="1"/>
        <v>4489.78</v>
      </c>
      <c r="V14" s="10">
        <f t="shared" si="1"/>
        <v>4579.54</v>
      </c>
      <c r="W14" s="10">
        <f t="shared" si="1"/>
        <v>4671.22</v>
      </c>
      <c r="X14" s="10">
        <f t="shared" si="1"/>
        <v>4764.54</v>
      </c>
      <c r="Y14" s="10">
        <f t="shared" si="1"/>
        <v>4859.7700000000004</v>
      </c>
      <c r="Z14" s="10">
        <f t="shared" si="1"/>
        <v>4957.2</v>
      </c>
      <c r="AA14" s="10">
        <f t="shared" si="2"/>
        <v>5056.2700000000004</v>
      </c>
      <c r="AB14" s="10">
        <f t="shared" si="2"/>
        <v>5157.25</v>
      </c>
      <c r="AC14" s="10">
        <f t="shared" si="2"/>
        <v>5260.42</v>
      </c>
      <c r="AD14" s="10">
        <f t="shared" si="2"/>
        <v>5365.78</v>
      </c>
      <c r="AE14" s="10">
        <f t="shared" si="2"/>
        <v>5473.06</v>
      </c>
      <c r="AF14" s="10">
        <f t="shared" si="2"/>
        <v>5582.53</v>
      </c>
      <c r="AG14" s="10">
        <f t="shared" si="2"/>
        <v>5694.18</v>
      </c>
      <c r="AH14" s="10">
        <f t="shared" si="2"/>
        <v>5808.03</v>
      </c>
      <c r="AI14" s="10">
        <f t="shared" si="2"/>
        <v>5924.06</v>
      </c>
      <c r="AJ14" s="27">
        <f t="shared" si="8"/>
        <v>6004.06</v>
      </c>
      <c r="AK14" s="1"/>
    </row>
    <row r="15" spans="1:37" x14ac:dyDescent="0.25">
      <c r="A15" s="9">
        <v>3</v>
      </c>
      <c r="B15" s="10">
        <v>30501.18</v>
      </c>
      <c r="C15" s="10">
        <f t="shared" si="4"/>
        <v>2541.77</v>
      </c>
      <c r="D15" s="10">
        <f t="shared" si="0"/>
        <v>3288.03</v>
      </c>
      <c r="E15" s="10">
        <f t="shared" si="0"/>
        <v>3353.87</v>
      </c>
      <c r="F15" s="10">
        <f t="shared" si="0"/>
        <v>3420.97</v>
      </c>
      <c r="G15" s="19">
        <f t="shared" si="0"/>
        <v>3489.34</v>
      </c>
      <c r="H15" s="10">
        <f t="shared" si="0"/>
        <v>3558.99</v>
      </c>
      <c r="I15" s="1"/>
      <c r="J15" s="37">
        <v>3</v>
      </c>
      <c r="K15" s="53">
        <v>33320</v>
      </c>
      <c r="L15" s="10">
        <f t="shared" si="5"/>
        <v>2776.6666666666665</v>
      </c>
      <c r="M15" s="53">
        <f t="shared" si="6"/>
        <v>33101.360000000001</v>
      </c>
      <c r="N15" s="73">
        <f t="shared" si="7"/>
        <v>3965.64</v>
      </c>
      <c r="O15" s="10">
        <f t="shared" si="7"/>
        <v>4045.05</v>
      </c>
      <c r="P15" s="10">
        <f t="shared" si="7"/>
        <v>4125.8500000000004</v>
      </c>
      <c r="Q15" s="10">
        <f t="shared" si="7"/>
        <v>4208.59</v>
      </c>
      <c r="R15" s="10">
        <f t="shared" si="7"/>
        <v>4292.7299999999996</v>
      </c>
      <c r="S15" s="10">
        <f t="shared" si="7"/>
        <v>4378.53</v>
      </c>
      <c r="T15" s="10">
        <f t="shared" si="1"/>
        <v>4465.99</v>
      </c>
      <c r="U15" s="10">
        <f t="shared" si="1"/>
        <v>4555.3999999999996</v>
      </c>
      <c r="V15" s="10">
        <f t="shared" si="1"/>
        <v>4646.47</v>
      </c>
      <c r="W15" s="10">
        <f t="shared" si="1"/>
        <v>4739.49</v>
      </c>
      <c r="X15" s="10">
        <f t="shared" si="1"/>
        <v>4834.18</v>
      </c>
      <c r="Y15" s="10">
        <f t="shared" si="1"/>
        <v>4930.8</v>
      </c>
      <c r="Z15" s="10">
        <f t="shared" si="1"/>
        <v>5029.6499999999996</v>
      </c>
      <c r="AA15" s="10">
        <f t="shared" si="2"/>
        <v>5130.17</v>
      </c>
      <c r="AB15" s="10">
        <f t="shared" si="2"/>
        <v>5232.63</v>
      </c>
      <c r="AC15" s="10">
        <f t="shared" si="2"/>
        <v>5337.31</v>
      </c>
      <c r="AD15" s="10">
        <f t="shared" si="2"/>
        <v>5444.21</v>
      </c>
      <c r="AE15" s="10">
        <f t="shared" si="2"/>
        <v>5553.06</v>
      </c>
      <c r="AF15" s="10">
        <f t="shared" si="2"/>
        <v>5664.12</v>
      </c>
      <c r="AG15" s="10">
        <f t="shared" si="2"/>
        <v>5777.41</v>
      </c>
      <c r="AH15" s="10">
        <f t="shared" si="2"/>
        <v>5892.92</v>
      </c>
      <c r="AI15" s="10">
        <f t="shared" si="2"/>
        <v>6010.65</v>
      </c>
      <c r="AJ15" s="27">
        <f t="shared" si="8"/>
        <v>6090.65</v>
      </c>
      <c r="AK15" s="1"/>
    </row>
    <row r="16" spans="1:37" x14ac:dyDescent="0.25">
      <c r="A16" s="9">
        <v>4</v>
      </c>
      <c r="B16" s="10">
        <v>30501.18</v>
      </c>
      <c r="C16" s="10">
        <f t="shared" si="4"/>
        <v>2541.77</v>
      </c>
      <c r="D16" s="10">
        <f t="shared" si="0"/>
        <v>3288.03</v>
      </c>
      <c r="E16" s="10">
        <f t="shared" si="0"/>
        <v>3353.87</v>
      </c>
      <c r="F16" s="10">
        <f t="shared" si="0"/>
        <v>3420.97</v>
      </c>
      <c r="G16" s="19">
        <f t="shared" si="0"/>
        <v>3489.34</v>
      </c>
      <c r="H16" s="10">
        <f t="shared" si="0"/>
        <v>3558.99</v>
      </c>
      <c r="I16" s="1"/>
      <c r="J16" s="37">
        <v>4</v>
      </c>
      <c r="K16" s="53">
        <v>33800</v>
      </c>
      <c r="L16" s="10">
        <f t="shared" si="5"/>
        <v>2816.6666666666665</v>
      </c>
      <c r="M16" s="53">
        <f t="shared" si="6"/>
        <v>33571.949999999997</v>
      </c>
      <c r="N16" s="73">
        <f t="shared" si="7"/>
        <v>4022.76</v>
      </c>
      <c r="O16" s="10">
        <f t="shared" si="7"/>
        <v>4103.32</v>
      </c>
      <c r="P16" s="10">
        <f t="shared" si="7"/>
        <v>4185.29</v>
      </c>
      <c r="Q16" s="10">
        <f t="shared" si="7"/>
        <v>4269.22</v>
      </c>
      <c r="R16" s="10">
        <f t="shared" si="7"/>
        <v>4354.57</v>
      </c>
      <c r="S16" s="10">
        <f t="shared" si="7"/>
        <v>4441.6000000000004</v>
      </c>
      <c r="T16" s="10">
        <f t="shared" si="1"/>
        <v>4530.33</v>
      </c>
      <c r="U16" s="10">
        <f t="shared" si="1"/>
        <v>4621.0200000000004</v>
      </c>
      <c r="V16" s="10">
        <f t="shared" si="1"/>
        <v>4713.41</v>
      </c>
      <c r="W16" s="10">
        <f t="shared" si="1"/>
        <v>4807.7700000000004</v>
      </c>
      <c r="X16" s="10">
        <f t="shared" si="1"/>
        <v>4903.82</v>
      </c>
      <c r="Y16" s="10">
        <f t="shared" si="1"/>
        <v>5001.84</v>
      </c>
      <c r="Z16" s="10">
        <f t="shared" si="1"/>
        <v>5102.1099999999997</v>
      </c>
      <c r="AA16" s="10">
        <f t="shared" si="2"/>
        <v>5204.07</v>
      </c>
      <c r="AB16" s="10">
        <f t="shared" si="2"/>
        <v>5308.01</v>
      </c>
      <c r="AC16" s="10">
        <f t="shared" si="2"/>
        <v>5414.2</v>
      </c>
      <c r="AD16" s="10">
        <f t="shared" si="2"/>
        <v>5522.64</v>
      </c>
      <c r="AE16" s="10">
        <f t="shared" si="2"/>
        <v>5633.05</v>
      </c>
      <c r="AF16" s="10">
        <f t="shared" si="2"/>
        <v>5745.72</v>
      </c>
      <c r="AG16" s="10">
        <f t="shared" si="2"/>
        <v>5860.64</v>
      </c>
      <c r="AH16" s="10">
        <f t="shared" si="2"/>
        <v>5977.81</v>
      </c>
      <c r="AI16" s="10">
        <f t="shared" si="2"/>
        <v>6097.24</v>
      </c>
      <c r="AJ16" s="27">
        <f t="shared" si="8"/>
        <v>6177.24</v>
      </c>
      <c r="AK16" s="1"/>
    </row>
    <row r="17" spans="1:37" x14ac:dyDescent="0.25">
      <c r="A17" s="9">
        <v>5</v>
      </c>
      <c r="B17" s="10">
        <v>31593.61</v>
      </c>
      <c r="C17" s="10">
        <f t="shared" si="4"/>
        <v>2632.8</v>
      </c>
      <c r="D17" s="10">
        <f t="shared" si="0"/>
        <v>3405.79</v>
      </c>
      <c r="E17" s="10">
        <f t="shared" si="0"/>
        <v>3473.98</v>
      </c>
      <c r="F17" s="10">
        <f t="shared" si="0"/>
        <v>3543.49</v>
      </c>
      <c r="G17" s="19">
        <f t="shared" si="0"/>
        <v>3614.31</v>
      </c>
      <c r="H17" s="10">
        <f t="shared" si="0"/>
        <v>3686.45</v>
      </c>
      <c r="I17" s="1"/>
      <c r="J17" s="37">
        <v>5</v>
      </c>
      <c r="K17" s="53">
        <v>34280</v>
      </c>
      <c r="L17" s="10">
        <f t="shared" si="5"/>
        <v>2856.6666666666665</v>
      </c>
      <c r="M17" s="53">
        <f t="shared" si="6"/>
        <v>34042.53</v>
      </c>
      <c r="N17" s="73">
        <f t="shared" si="7"/>
        <v>4079.89</v>
      </c>
      <c r="O17" s="10">
        <f t="shared" si="7"/>
        <v>4161.59</v>
      </c>
      <c r="P17" s="10">
        <f t="shared" si="7"/>
        <v>4244.72</v>
      </c>
      <c r="Q17" s="10">
        <f t="shared" si="7"/>
        <v>4329.8500000000004</v>
      </c>
      <c r="R17" s="10">
        <f t="shared" si="7"/>
        <v>4416.41</v>
      </c>
      <c r="S17" s="10">
        <f t="shared" si="7"/>
        <v>4504.68</v>
      </c>
      <c r="T17" s="10">
        <f t="shared" si="1"/>
        <v>4594.66</v>
      </c>
      <c r="U17" s="10">
        <f t="shared" si="1"/>
        <v>4686.6499999999996</v>
      </c>
      <c r="V17" s="10">
        <f t="shared" si="1"/>
        <v>4780.3500000000004</v>
      </c>
      <c r="W17" s="10">
        <f t="shared" si="1"/>
        <v>4876.04</v>
      </c>
      <c r="X17" s="10">
        <f t="shared" si="1"/>
        <v>4973.46</v>
      </c>
      <c r="Y17" s="10">
        <f t="shared" si="1"/>
        <v>5072.87</v>
      </c>
      <c r="Z17" s="10">
        <f t="shared" si="1"/>
        <v>5174.57</v>
      </c>
      <c r="AA17" s="10">
        <f t="shared" si="2"/>
        <v>5277.98</v>
      </c>
      <c r="AB17" s="10">
        <f t="shared" si="2"/>
        <v>5383.39</v>
      </c>
      <c r="AC17" s="10">
        <f t="shared" si="2"/>
        <v>5491.08</v>
      </c>
      <c r="AD17" s="10">
        <f t="shared" si="2"/>
        <v>5601.07</v>
      </c>
      <c r="AE17" s="10">
        <f t="shared" si="2"/>
        <v>5713.05</v>
      </c>
      <c r="AF17" s="10">
        <f t="shared" si="2"/>
        <v>5827.31</v>
      </c>
      <c r="AG17" s="10">
        <f t="shared" si="2"/>
        <v>5943.87</v>
      </c>
      <c r="AH17" s="10">
        <f t="shared" si="2"/>
        <v>6062.7</v>
      </c>
      <c r="AI17" s="10">
        <f t="shared" si="2"/>
        <v>6183.83</v>
      </c>
      <c r="AJ17" s="27">
        <f t="shared" si="8"/>
        <v>6263.83</v>
      </c>
      <c r="AK17" s="1"/>
    </row>
    <row r="18" spans="1:37" x14ac:dyDescent="0.25">
      <c r="A18" s="9">
        <v>6</v>
      </c>
      <c r="B18" s="10">
        <v>31593.61</v>
      </c>
      <c r="C18" s="10">
        <f t="shared" si="4"/>
        <v>2632.8</v>
      </c>
      <c r="D18" s="10">
        <f t="shared" si="0"/>
        <v>3405.79</v>
      </c>
      <c r="E18" s="10">
        <f t="shared" si="0"/>
        <v>3473.98</v>
      </c>
      <c r="F18" s="10">
        <f t="shared" si="0"/>
        <v>3543.49</v>
      </c>
      <c r="G18" s="19">
        <f t="shared" si="0"/>
        <v>3614.31</v>
      </c>
      <c r="H18" s="10">
        <f t="shared" si="0"/>
        <v>3686.45</v>
      </c>
      <c r="I18" s="1"/>
      <c r="J18" s="37">
        <v>6</v>
      </c>
      <c r="K18" s="53">
        <v>34760</v>
      </c>
      <c r="L18" s="10">
        <f t="shared" si="5"/>
        <v>2896.6666666666665</v>
      </c>
      <c r="M18" s="53">
        <f t="shared" si="6"/>
        <v>34513.120000000003</v>
      </c>
      <c r="N18" s="73">
        <f t="shared" si="7"/>
        <v>4137.0200000000004</v>
      </c>
      <c r="O18" s="10">
        <f t="shared" si="7"/>
        <v>4219.8599999999997</v>
      </c>
      <c r="P18" s="10">
        <f t="shared" si="7"/>
        <v>4304.16</v>
      </c>
      <c r="Q18" s="10">
        <f t="shared" si="7"/>
        <v>4390.4799999999996</v>
      </c>
      <c r="R18" s="10">
        <f t="shared" si="7"/>
        <v>4478.25</v>
      </c>
      <c r="S18" s="10">
        <f t="shared" si="7"/>
        <v>4567.75</v>
      </c>
      <c r="T18" s="10">
        <f t="shared" si="1"/>
        <v>4659</v>
      </c>
      <c r="U18" s="10">
        <f t="shared" si="1"/>
        <v>4752.2700000000004</v>
      </c>
      <c r="V18" s="10">
        <f t="shared" si="1"/>
        <v>4847.28</v>
      </c>
      <c r="W18" s="10">
        <f t="shared" si="1"/>
        <v>4944.32</v>
      </c>
      <c r="X18" s="10">
        <f t="shared" si="1"/>
        <v>5043.1000000000004</v>
      </c>
      <c r="Y18" s="10">
        <f t="shared" si="1"/>
        <v>5143.8999999999996</v>
      </c>
      <c r="Z18" s="10">
        <f t="shared" si="1"/>
        <v>5247.02</v>
      </c>
      <c r="AA18" s="10">
        <f t="shared" si="2"/>
        <v>5351.88</v>
      </c>
      <c r="AB18" s="10">
        <f t="shared" ref="AB18:AI18" si="9">ROUND($L18*AB$10/$L$10,2)</f>
        <v>5458.77</v>
      </c>
      <c r="AC18" s="10">
        <f t="shared" si="9"/>
        <v>5567.97</v>
      </c>
      <c r="AD18" s="10">
        <f t="shared" si="9"/>
        <v>5679.49</v>
      </c>
      <c r="AE18" s="10">
        <f t="shared" si="9"/>
        <v>5793.04</v>
      </c>
      <c r="AF18" s="10">
        <f t="shared" si="9"/>
        <v>5908.91</v>
      </c>
      <c r="AG18" s="10">
        <f t="shared" si="9"/>
        <v>6027.09</v>
      </c>
      <c r="AH18" s="10">
        <f t="shared" si="9"/>
        <v>6147.6</v>
      </c>
      <c r="AI18" s="10">
        <f t="shared" si="9"/>
        <v>6270.41</v>
      </c>
      <c r="AJ18" s="27">
        <f t="shared" si="8"/>
        <v>6350.41</v>
      </c>
      <c r="AK18" s="1"/>
    </row>
    <row r="19" spans="1:37" x14ac:dyDescent="0.25">
      <c r="A19" s="9">
        <v>7</v>
      </c>
      <c r="B19" s="10">
        <v>32686.04</v>
      </c>
      <c r="C19" s="10">
        <f t="shared" si="4"/>
        <v>2723.84</v>
      </c>
      <c r="D19" s="10">
        <f t="shared" si="0"/>
        <v>3523.56</v>
      </c>
      <c r="E19" s="10">
        <f t="shared" si="0"/>
        <v>3594.11</v>
      </c>
      <c r="F19" s="10">
        <f t="shared" si="0"/>
        <v>3666.02</v>
      </c>
      <c r="G19" s="19">
        <f t="shared" si="0"/>
        <v>3739.29</v>
      </c>
      <c r="H19" s="10">
        <f t="shared" si="0"/>
        <v>3813.92</v>
      </c>
      <c r="I19" s="1"/>
      <c r="J19" s="37">
        <v>7</v>
      </c>
      <c r="K19" s="53">
        <v>35240</v>
      </c>
      <c r="L19" s="10">
        <f t="shared" si="5"/>
        <v>2936.6666666666665</v>
      </c>
      <c r="M19" s="53">
        <f t="shared" si="6"/>
        <v>34983.71</v>
      </c>
      <c r="N19" s="73">
        <f t="shared" si="7"/>
        <v>4194.1499999999996</v>
      </c>
      <c r="O19" s="10">
        <f t="shared" si="7"/>
        <v>4278.1400000000003</v>
      </c>
      <c r="P19" s="10">
        <f t="shared" si="7"/>
        <v>4363.59</v>
      </c>
      <c r="Q19" s="10">
        <f t="shared" si="7"/>
        <v>4451.1099999999997</v>
      </c>
      <c r="R19" s="10">
        <f t="shared" si="7"/>
        <v>4540.09</v>
      </c>
      <c r="S19" s="10">
        <f t="shared" si="7"/>
        <v>4630.83</v>
      </c>
      <c r="T19" s="10">
        <f t="shared" si="1"/>
        <v>4723.33</v>
      </c>
      <c r="U19" s="10">
        <f t="shared" si="1"/>
        <v>4817.8999999999996</v>
      </c>
      <c r="V19" s="10">
        <f t="shared" si="1"/>
        <v>4914.22</v>
      </c>
      <c r="W19" s="10">
        <f t="shared" si="1"/>
        <v>5012.6000000000004</v>
      </c>
      <c r="X19" s="10">
        <f t="shared" si="1"/>
        <v>5112.74</v>
      </c>
      <c r="Y19" s="10">
        <f t="shared" si="1"/>
        <v>5214.93</v>
      </c>
      <c r="Z19" s="10">
        <f t="shared" si="1"/>
        <v>5319.48</v>
      </c>
      <c r="AA19" s="10">
        <f t="shared" si="2"/>
        <v>5425.79</v>
      </c>
      <c r="AB19" s="10">
        <f t="shared" si="2"/>
        <v>5534.15</v>
      </c>
      <c r="AC19" s="10">
        <f t="shared" si="2"/>
        <v>5644.86</v>
      </c>
      <c r="AD19" s="10">
        <f t="shared" si="2"/>
        <v>5757.92</v>
      </c>
      <c r="AE19" s="10">
        <f t="shared" si="2"/>
        <v>5873.04</v>
      </c>
      <c r="AF19" s="10">
        <f t="shared" si="2"/>
        <v>5990.51</v>
      </c>
      <c r="AG19" s="10">
        <f t="shared" si="2"/>
        <v>6110.32</v>
      </c>
      <c r="AH19" s="10">
        <f t="shared" si="2"/>
        <v>6232.49</v>
      </c>
      <c r="AI19" s="10">
        <f t="shared" si="2"/>
        <v>6357</v>
      </c>
      <c r="AJ19" s="27">
        <f t="shared" si="8"/>
        <v>6437</v>
      </c>
      <c r="AK19" s="1"/>
    </row>
    <row r="20" spans="1:37" x14ac:dyDescent="0.25">
      <c r="A20" s="9">
        <v>8</v>
      </c>
      <c r="B20" s="10">
        <v>32686.04</v>
      </c>
      <c r="C20" s="10">
        <f t="shared" si="4"/>
        <v>2723.84</v>
      </c>
      <c r="D20" s="10">
        <f t="shared" si="0"/>
        <v>3523.56</v>
      </c>
      <c r="E20" s="10">
        <f t="shared" si="0"/>
        <v>3594.11</v>
      </c>
      <c r="F20" s="10">
        <f t="shared" si="0"/>
        <v>3666.02</v>
      </c>
      <c r="G20" s="19">
        <f t="shared" si="0"/>
        <v>3739.29</v>
      </c>
      <c r="H20" s="10">
        <f t="shared" si="0"/>
        <v>3813.92</v>
      </c>
      <c r="I20" s="1"/>
      <c r="J20" s="37">
        <v>8</v>
      </c>
      <c r="K20" s="53">
        <v>35720</v>
      </c>
      <c r="L20" s="10">
        <f t="shared" si="5"/>
        <v>2976.6666666666665</v>
      </c>
      <c r="M20" s="53">
        <f t="shared" si="6"/>
        <v>35454.300000000003</v>
      </c>
      <c r="N20" s="73">
        <f t="shared" si="7"/>
        <v>4251.28</v>
      </c>
      <c r="O20" s="10">
        <f t="shared" si="7"/>
        <v>4336.41</v>
      </c>
      <c r="P20" s="10">
        <f t="shared" si="7"/>
        <v>4423.03</v>
      </c>
      <c r="Q20" s="10">
        <f t="shared" si="7"/>
        <v>4511.7299999999996</v>
      </c>
      <c r="R20" s="10">
        <f t="shared" si="7"/>
        <v>4601.93</v>
      </c>
      <c r="S20" s="10">
        <f t="shared" si="7"/>
        <v>4693.91</v>
      </c>
      <c r="T20" s="10">
        <f t="shared" si="1"/>
        <v>4787.67</v>
      </c>
      <c r="U20" s="10">
        <f t="shared" si="1"/>
        <v>4883.5200000000004</v>
      </c>
      <c r="V20" s="10">
        <f t="shared" si="1"/>
        <v>4981.1499999999996</v>
      </c>
      <c r="W20" s="10">
        <f t="shared" si="1"/>
        <v>5080.87</v>
      </c>
      <c r="X20" s="10">
        <f t="shared" si="1"/>
        <v>5182.38</v>
      </c>
      <c r="Y20" s="10">
        <f t="shared" si="1"/>
        <v>5285.96</v>
      </c>
      <c r="Z20" s="10">
        <f t="shared" si="1"/>
        <v>5391.93</v>
      </c>
      <c r="AA20" s="10">
        <f t="shared" si="2"/>
        <v>5499.69</v>
      </c>
      <c r="AB20" s="10">
        <f t="shared" si="2"/>
        <v>5609.53</v>
      </c>
      <c r="AC20" s="10">
        <f t="shared" si="2"/>
        <v>5721.75</v>
      </c>
      <c r="AD20" s="10">
        <f t="shared" si="2"/>
        <v>5836.35</v>
      </c>
      <c r="AE20" s="10">
        <f t="shared" si="2"/>
        <v>5953.04</v>
      </c>
      <c r="AF20" s="10">
        <f t="shared" si="2"/>
        <v>6072.1</v>
      </c>
      <c r="AG20" s="10">
        <f t="shared" si="2"/>
        <v>6193.55</v>
      </c>
      <c r="AH20" s="10">
        <f t="shared" si="2"/>
        <v>6317.38</v>
      </c>
      <c r="AI20" s="10">
        <f t="shared" si="2"/>
        <v>6443.59</v>
      </c>
      <c r="AJ20" s="27">
        <f t="shared" si="8"/>
        <v>6523.59</v>
      </c>
      <c r="AK20" s="1"/>
    </row>
    <row r="21" spans="1:37" x14ac:dyDescent="0.25">
      <c r="A21" s="9">
        <v>9</v>
      </c>
      <c r="B21" s="10">
        <v>33778.47</v>
      </c>
      <c r="C21" s="10">
        <f t="shared" si="4"/>
        <v>2814.87</v>
      </c>
      <c r="D21" s="10">
        <f t="shared" si="0"/>
        <v>3641.32</v>
      </c>
      <c r="E21" s="10">
        <f t="shared" si="0"/>
        <v>3714.22</v>
      </c>
      <c r="F21" s="10">
        <f t="shared" si="0"/>
        <v>3788.53</v>
      </c>
      <c r="G21" s="19">
        <f t="shared" si="0"/>
        <v>3864.25</v>
      </c>
      <c r="H21" s="10">
        <f t="shared" si="0"/>
        <v>3941.38</v>
      </c>
      <c r="I21" s="1"/>
      <c r="J21" s="37">
        <v>9</v>
      </c>
      <c r="K21" s="53">
        <v>36200</v>
      </c>
      <c r="L21" s="10">
        <f t="shared" si="5"/>
        <v>3016.6666666666665</v>
      </c>
      <c r="M21" s="53">
        <f t="shared" si="6"/>
        <v>35924.879999999997</v>
      </c>
      <c r="N21" s="73">
        <f t="shared" si="7"/>
        <v>4308.3999999999996</v>
      </c>
      <c r="O21" s="10">
        <f t="shared" si="7"/>
        <v>4394.68</v>
      </c>
      <c r="P21" s="10">
        <f t="shared" si="7"/>
        <v>4482.47</v>
      </c>
      <c r="Q21" s="10">
        <f t="shared" si="7"/>
        <v>4572.3599999999997</v>
      </c>
      <c r="R21" s="10">
        <f t="shared" si="7"/>
        <v>4663.7700000000004</v>
      </c>
      <c r="S21" s="10">
        <f t="shared" si="7"/>
        <v>4756.9799999999996</v>
      </c>
      <c r="T21" s="10">
        <f t="shared" si="1"/>
        <v>4852.01</v>
      </c>
      <c r="U21" s="10">
        <f t="shared" si="1"/>
        <v>4949.1400000000003</v>
      </c>
      <c r="V21" s="10">
        <f t="shared" si="1"/>
        <v>5048.09</v>
      </c>
      <c r="W21" s="10">
        <f t="shared" si="1"/>
        <v>5149.1499999999996</v>
      </c>
      <c r="X21" s="10">
        <f t="shared" si="1"/>
        <v>5252.02</v>
      </c>
      <c r="Y21" s="10">
        <f t="shared" si="1"/>
        <v>5357</v>
      </c>
      <c r="Z21" s="10">
        <f t="shared" si="1"/>
        <v>5464.39</v>
      </c>
      <c r="AA21" s="10">
        <f t="shared" si="2"/>
        <v>5573.59</v>
      </c>
      <c r="AB21" s="10">
        <f t="shared" si="2"/>
        <v>5684.91</v>
      </c>
      <c r="AC21" s="10">
        <f t="shared" si="2"/>
        <v>5798.64</v>
      </c>
      <c r="AD21" s="10">
        <f t="shared" si="2"/>
        <v>5914.78</v>
      </c>
      <c r="AE21" s="10">
        <f t="shared" si="2"/>
        <v>6033.03</v>
      </c>
      <c r="AF21" s="10">
        <f t="shared" si="2"/>
        <v>6153.7</v>
      </c>
      <c r="AG21" s="10">
        <f t="shared" si="2"/>
        <v>6276.78</v>
      </c>
      <c r="AH21" s="10">
        <f t="shared" si="2"/>
        <v>6402.27</v>
      </c>
      <c r="AI21" s="10">
        <f t="shared" si="2"/>
        <v>6530.18</v>
      </c>
      <c r="AJ21" s="27">
        <f t="shared" si="8"/>
        <v>6610.18</v>
      </c>
      <c r="AK21" s="1"/>
    </row>
    <row r="22" spans="1:37" x14ac:dyDescent="0.25">
      <c r="A22" s="9">
        <v>10</v>
      </c>
      <c r="B22" s="10">
        <v>33778.47</v>
      </c>
      <c r="C22" s="10">
        <f t="shared" si="4"/>
        <v>2814.87</v>
      </c>
      <c r="D22" s="10">
        <f t="shared" si="0"/>
        <v>3641.32</v>
      </c>
      <c r="E22" s="10">
        <f t="shared" si="0"/>
        <v>3714.22</v>
      </c>
      <c r="F22" s="10">
        <f t="shared" si="0"/>
        <v>3788.53</v>
      </c>
      <c r="G22" s="19">
        <f t="shared" si="0"/>
        <v>3864.25</v>
      </c>
      <c r="H22" s="10">
        <f t="shared" si="0"/>
        <v>3941.38</v>
      </c>
      <c r="I22" s="1"/>
      <c r="J22" s="37">
        <v>10</v>
      </c>
      <c r="K22" s="53">
        <v>36680</v>
      </c>
      <c r="L22" s="10">
        <f t="shared" si="5"/>
        <v>3056.6666666666665</v>
      </c>
      <c r="M22" s="53">
        <f t="shared" si="6"/>
        <v>36395.47</v>
      </c>
      <c r="N22" s="73">
        <f t="shared" si="7"/>
        <v>4365.53</v>
      </c>
      <c r="O22" s="10">
        <f t="shared" si="7"/>
        <v>4452.95</v>
      </c>
      <c r="P22" s="10">
        <f t="shared" si="7"/>
        <v>4541.8999999999996</v>
      </c>
      <c r="Q22" s="10">
        <f t="shared" si="7"/>
        <v>4632.99</v>
      </c>
      <c r="R22" s="10">
        <f t="shared" si="7"/>
        <v>4725.6099999999997</v>
      </c>
      <c r="S22" s="10">
        <f t="shared" si="7"/>
        <v>4820.0600000000004</v>
      </c>
      <c r="T22" s="10">
        <f t="shared" si="1"/>
        <v>4916.34</v>
      </c>
      <c r="U22" s="10">
        <f t="shared" si="1"/>
        <v>5014.7700000000004</v>
      </c>
      <c r="V22" s="10">
        <f t="shared" si="1"/>
        <v>5115.03</v>
      </c>
      <c r="W22" s="10">
        <f t="shared" si="1"/>
        <v>5217.42</v>
      </c>
      <c r="X22" s="10">
        <f t="shared" si="1"/>
        <v>5321.66</v>
      </c>
      <c r="Y22" s="10">
        <f t="shared" si="1"/>
        <v>5428.03</v>
      </c>
      <c r="Z22" s="10">
        <f t="shared" si="1"/>
        <v>5536.85</v>
      </c>
      <c r="AA22" s="10">
        <f t="shared" si="2"/>
        <v>5647.5</v>
      </c>
      <c r="AB22" s="10">
        <f t="shared" si="2"/>
        <v>5760.29</v>
      </c>
      <c r="AC22" s="10">
        <f t="shared" si="2"/>
        <v>5875.52</v>
      </c>
      <c r="AD22" s="10">
        <f t="shared" si="2"/>
        <v>5993.21</v>
      </c>
      <c r="AE22" s="10">
        <f t="shared" si="2"/>
        <v>6113.03</v>
      </c>
      <c r="AF22" s="10">
        <f t="shared" si="2"/>
        <v>6235.29</v>
      </c>
      <c r="AG22" s="10">
        <f t="shared" si="2"/>
        <v>6360.01</v>
      </c>
      <c r="AH22" s="10">
        <f t="shared" si="2"/>
        <v>6487.16</v>
      </c>
      <c r="AI22" s="10">
        <f t="shared" si="2"/>
        <v>6616.77</v>
      </c>
      <c r="AJ22" s="27">
        <f t="shared" si="8"/>
        <v>6696.77</v>
      </c>
      <c r="AK22" s="1"/>
    </row>
    <row r="23" spans="1:37" x14ac:dyDescent="0.25">
      <c r="A23" s="9">
        <v>11</v>
      </c>
      <c r="B23" s="10">
        <v>34870.9</v>
      </c>
      <c r="C23" s="10">
        <f t="shared" si="4"/>
        <v>2905.91</v>
      </c>
      <c r="D23" s="10">
        <f t="shared" si="0"/>
        <v>3759.09</v>
      </c>
      <c r="E23" s="10">
        <f t="shared" si="0"/>
        <v>3834.35</v>
      </c>
      <c r="F23" s="10">
        <f t="shared" si="0"/>
        <v>3911.06</v>
      </c>
      <c r="G23" s="19">
        <f t="shared" si="0"/>
        <v>3989.23</v>
      </c>
      <c r="H23" s="10">
        <f t="shared" si="0"/>
        <v>4068.86</v>
      </c>
      <c r="I23" s="1"/>
      <c r="J23" s="37">
        <v>11</v>
      </c>
      <c r="K23" s="53">
        <v>37160</v>
      </c>
      <c r="L23" s="10">
        <f t="shared" si="5"/>
        <v>3096.6666666666665</v>
      </c>
      <c r="M23" s="53">
        <f t="shared" si="6"/>
        <v>36866.06</v>
      </c>
      <c r="N23" s="73">
        <f t="shared" si="7"/>
        <v>4422.66</v>
      </c>
      <c r="O23" s="10">
        <f t="shared" si="7"/>
        <v>4511.22</v>
      </c>
      <c r="P23" s="10">
        <f t="shared" si="7"/>
        <v>4601.34</v>
      </c>
      <c r="Q23" s="10">
        <f t="shared" si="7"/>
        <v>4693.62</v>
      </c>
      <c r="R23" s="10">
        <f t="shared" si="7"/>
        <v>4787.45</v>
      </c>
      <c r="S23" s="10">
        <f t="shared" si="7"/>
        <v>4883.13</v>
      </c>
      <c r="T23" s="10">
        <f t="shared" si="1"/>
        <v>4980.68</v>
      </c>
      <c r="U23" s="10">
        <f t="shared" si="1"/>
        <v>5080.3900000000003</v>
      </c>
      <c r="V23" s="10">
        <f t="shared" si="1"/>
        <v>5181.96</v>
      </c>
      <c r="W23" s="10">
        <f t="shared" si="1"/>
        <v>5285.7</v>
      </c>
      <c r="X23" s="10">
        <f t="shared" si="1"/>
        <v>5391.3</v>
      </c>
      <c r="Y23" s="10">
        <f t="shared" si="1"/>
        <v>5499.06</v>
      </c>
      <c r="Z23" s="10">
        <f t="shared" si="1"/>
        <v>5609.3</v>
      </c>
      <c r="AA23" s="10">
        <f t="shared" si="2"/>
        <v>5721.4</v>
      </c>
      <c r="AB23" s="10">
        <f t="shared" si="2"/>
        <v>5835.67</v>
      </c>
      <c r="AC23" s="10">
        <f t="shared" si="2"/>
        <v>5952.41</v>
      </c>
      <c r="AD23" s="10">
        <f t="shared" si="2"/>
        <v>6071.63</v>
      </c>
      <c r="AE23" s="10">
        <f t="shared" si="2"/>
        <v>6193.02</v>
      </c>
      <c r="AF23" s="10">
        <f t="shared" si="2"/>
        <v>6316.89</v>
      </c>
      <c r="AG23" s="10">
        <f t="shared" si="2"/>
        <v>6443.23</v>
      </c>
      <c r="AH23" s="10">
        <f t="shared" si="2"/>
        <v>6572.06</v>
      </c>
      <c r="AI23" s="10">
        <f t="shared" si="2"/>
        <v>6703.35</v>
      </c>
      <c r="AJ23" s="27">
        <f t="shared" si="8"/>
        <v>6783.36</v>
      </c>
      <c r="AK23" s="1"/>
    </row>
    <row r="24" spans="1:37" x14ac:dyDescent="0.25">
      <c r="A24" s="9">
        <v>12</v>
      </c>
      <c r="B24" s="10">
        <v>34870.9</v>
      </c>
      <c r="C24" s="10">
        <f t="shared" si="4"/>
        <v>2905.91</v>
      </c>
      <c r="D24" s="10">
        <f t="shared" si="0"/>
        <v>3759.09</v>
      </c>
      <c r="E24" s="10">
        <f t="shared" si="0"/>
        <v>3834.35</v>
      </c>
      <c r="F24" s="10">
        <f t="shared" si="0"/>
        <v>3911.06</v>
      </c>
      <c r="G24" s="19">
        <f t="shared" si="0"/>
        <v>3989.23</v>
      </c>
      <c r="H24" s="10">
        <f t="shared" si="0"/>
        <v>4068.86</v>
      </c>
      <c r="I24" s="1"/>
      <c r="J24" s="37">
        <v>12</v>
      </c>
      <c r="K24" s="53">
        <v>37640</v>
      </c>
      <c r="L24" s="10">
        <f t="shared" si="5"/>
        <v>3136.6666666666665</v>
      </c>
      <c r="M24" s="53">
        <f t="shared" si="6"/>
        <v>37336.639999999999</v>
      </c>
      <c r="N24" s="73">
        <f t="shared" si="7"/>
        <v>4479.79</v>
      </c>
      <c r="O24" s="10">
        <f t="shared" si="7"/>
        <v>4569.5</v>
      </c>
      <c r="P24" s="10">
        <f t="shared" si="7"/>
        <v>4660.7700000000004</v>
      </c>
      <c r="Q24" s="10">
        <f t="shared" si="7"/>
        <v>4754.25</v>
      </c>
      <c r="R24" s="10">
        <f t="shared" si="7"/>
        <v>4849.29</v>
      </c>
      <c r="S24" s="10">
        <f t="shared" si="7"/>
        <v>4946.21</v>
      </c>
      <c r="T24" s="10">
        <f t="shared" si="1"/>
        <v>5045.01</v>
      </c>
      <c r="U24" s="10">
        <f t="shared" si="1"/>
        <v>5146.0200000000004</v>
      </c>
      <c r="V24" s="10">
        <f t="shared" si="1"/>
        <v>5248.9</v>
      </c>
      <c r="W24" s="10">
        <f t="shared" si="1"/>
        <v>5353.98</v>
      </c>
      <c r="X24" s="10">
        <f t="shared" si="1"/>
        <v>5460.94</v>
      </c>
      <c r="Y24" s="10">
        <f t="shared" si="1"/>
        <v>5570.09</v>
      </c>
      <c r="Z24" s="10">
        <f t="shared" si="1"/>
        <v>5681.76</v>
      </c>
      <c r="AA24" s="10">
        <f t="shared" si="2"/>
        <v>5795.31</v>
      </c>
      <c r="AB24" s="10">
        <f t="shared" si="2"/>
        <v>5911.05</v>
      </c>
      <c r="AC24" s="10">
        <f t="shared" si="2"/>
        <v>6029.3</v>
      </c>
      <c r="AD24" s="10">
        <f t="shared" si="2"/>
        <v>6150.06</v>
      </c>
      <c r="AE24" s="10">
        <f t="shared" si="2"/>
        <v>6273.02</v>
      </c>
      <c r="AF24" s="10">
        <f t="shared" si="2"/>
        <v>6398.49</v>
      </c>
      <c r="AG24" s="10">
        <f t="shared" si="2"/>
        <v>6526.46</v>
      </c>
      <c r="AH24" s="10">
        <f t="shared" si="2"/>
        <v>6656.95</v>
      </c>
      <c r="AI24" s="10">
        <f t="shared" si="2"/>
        <v>6789.94</v>
      </c>
      <c r="AJ24" s="27">
        <f t="shared" si="8"/>
        <v>6869.94</v>
      </c>
      <c r="AK24" s="1"/>
    </row>
    <row r="25" spans="1:37" x14ac:dyDescent="0.25">
      <c r="A25" s="9">
        <v>13</v>
      </c>
      <c r="B25" s="10">
        <v>35963.33</v>
      </c>
      <c r="C25" s="10">
        <f t="shared" si="4"/>
        <v>2996.94</v>
      </c>
      <c r="D25" s="10">
        <f t="shared" si="0"/>
        <v>3876.84</v>
      </c>
      <c r="E25" s="10">
        <f t="shared" si="0"/>
        <v>3954.46</v>
      </c>
      <c r="F25" s="10">
        <f t="shared" si="0"/>
        <v>4033.58</v>
      </c>
      <c r="G25" s="19">
        <f t="shared" si="0"/>
        <v>4114.2</v>
      </c>
      <c r="H25" s="10">
        <f t="shared" si="0"/>
        <v>4196.32</v>
      </c>
      <c r="I25" s="1"/>
      <c r="J25" s="37">
        <v>13</v>
      </c>
      <c r="K25" s="53">
        <v>38120</v>
      </c>
      <c r="L25" s="10">
        <f t="shared" si="5"/>
        <v>3176.6666666666665</v>
      </c>
      <c r="M25" s="53">
        <f t="shared" si="6"/>
        <v>37807.230000000003</v>
      </c>
      <c r="N25" s="73">
        <f t="shared" si="7"/>
        <v>4536.92</v>
      </c>
      <c r="O25" s="10">
        <f t="shared" si="7"/>
        <v>4627.7700000000004</v>
      </c>
      <c r="P25" s="10">
        <f t="shared" si="7"/>
        <v>4720.21</v>
      </c>
      <c r="Q25" s="10">
        <f t="shared" si="7"/>
        <v>4814.87</v>
      </c>
      <c r="R25" s="10">
        <f t="shared" si="7"/>
        <v>4911.13</v>
      </c>
      <c r="S25" s="10">
        <f t="shared" si="7"/>
        <v>5009.29</v>
      </c>
      <c r="T25" s="10">
        <f t="shared" si="1"/>
        <v>5109.3500000000004</v>
      </c>
      <c r="U25" s="10">
        <f t="shared" si="1"/>
        <v>5211.6400000000003</v>
      </c>
      <c r="V25" s="10">
        <f t="shared" si="1"/>
        <v>5315.83</v>
      </c>
      <c r="W25" s="10">
        <f t="shared" si="1"/>
        <v>5422.25</v>
      </c>
      <c r="X25" s="10">
        <f t="shared" si="1"/>
        <v>5530.58</v>
      </c>
      <c r="Y25" s="10">
        <f t="shared" si="1"/>
        <v>5641.12</v>
      </c>
      <c r="Z25" s="10">
        <f t="shared" si="1"/>
        <v>5754.21</v>
      </c>
      <c r="AA25" s="10">
        <f t="shared" si="2"/>
        <v>5869.21</v>
      </c>
      <c r="AB25" s="10">
        <f t="shared" si="2"/>
        <v>5986.43</v>
      </c>
      <c r="AC25" s="10">
        <f t="shared" si="2"/>
        <v>6106.19</v>
      </c>
      <c r="AD25" s="10">
        <f t="shared" si="2"/>
        <v>6228.49</v>
      </c>
      <c r="AE25" s="10">
        <f t="shared" si="2"/>
        <v>6353.02</v>
      </c>
      <c r="AF25" s="10">
        <f t="shared" si="2"/>
        <v>6480.08</v>
      </c>
      <c r="AG25" s="10">
        <f t="shared" si="2"/>
        <v>6609.69</v>
      </c>
      <c r="AH25" s="10">
        <f t="shared" si="2"/>
        <v>6741.84</v>
      </c>
      <c r="AI25" s="10">
        <f t="shared" si="2"/>
        <v>6876.53</v>
      </c>
      <c r="AJ25" s="27">
        <f t="shared" si="8"/>
        <v>6956.53</v>
      </c>
      <c r="AK25" s="1"/>
    </row>
    <row r="26" spans="1:37" x14ac:dyDescent="0.25">
      <c r="A26" s="9">
        <v>14</v>
      </c>
      <c r="B26" s="10">
        <v>35963.33</v>
      </c>
      <c r="C26" s="10">
        <f t="shared" si="4"/>
        <v>2996.94</v>
      </c>
      <c r="D26" s="10">
        <f t="shared" si="0"/>
        <v>3876.84</v>
      </c>
      <c r="E26" s="10">
        <f t="shared" si="0"/>
        <v>3954.46</v>
      </c>
      <c r="F26" s="10">
        <f t="shared" si="0"/>
        <v>4033.58</v>
      </c>
      <c r="G26" s="19">
        <f t="shared" si="0"/>
        <v>4114.2</v>
      </c>
      <c r="H26" s="10">
        <f t="shared" si="0"/>
        <v>4196.32</v>
      </c>
      <c r="I26" s="1"/>
      <c r="J26" s="37">
        <v>14</v>
      </c>
      <c r="K26" s="53">
        <v>38600</v>
      </c>
      <c r="L26" s="10">
        <f t="shared" si="5"/>
        <v>3216.6666666666665</v>
      </c>
      <c r="M26" s="53">
        <f t="shared" si="6"/>
        <v>38277.82</v>
      </c>
      <c r="N26" s="73">
        <f t="shared" si="7"/>
        <v>4594.04</v>
      </c>
      <c r="O26" s="10">
        <f t="shared" si="7"/>
        <v>4686.04</v>
      </c>
      <c r="P26" s="10">
        <f t="shared" si="7"/>
        <v>4779.6499999999996</v>
      </c>
      <c r="Q26" s="10">
        <f t="shared" si="7"/>
        <v>4875.5</v>
      </c>
      <c r="R26" s="10">
        <f t="shared" si="7"/>
        <v>4972.97</v>
      </c>
      <c r="S26" s="10">
        <f t="shared" si="7"/>
        <v>5072.3599999999997</v>
      </c>
      <c r="T26" s="10">
        <f t="shared" si="1"/>
        <v>5173.6899999999996</v>
      </c>
      <c r="U26" s="10">
        <f t="shared" si="1"/>
        <v>5277.26</v>
      </c>
      <c r="V26" s="10">
        <f t="shared" si="1"/>
        <v>5382.77</v>
      </c>
      <c r="W26" s="10">
        <f t="shared" si="1"/>
        <v>5490.53</v>
      </c>
      <c r="X26" s="10">
        <f t="shared" si="1"/>
        <v>5600.22</v>
      </c>
      <c r="Y26" s="10">
        <f t="shared" si="1"/>
        <v>5712.16</v>
      </c>
      <c r="Z26" s="10">
        <f t="shared" si="1"/>
        <v>5826.67</v>
      </c>
      <c r="AA26" s="10">
        <f t="shared" si="2"/>
        <v>5943.11</v>
      </c>
      <c r="AB26" s="10">
        <f t="shared" si="2"/>
        <v>6061.81</v>
      </c>
      <c r="AC26" s="10">
        <f t="shared" si="2"/>
        <v>6183.08</v>
      </c>
      <c r="AD26" s="10">
        <f t="shared" si="2"/>
        <v>6306.92</v>
      </c>
      <c r="AE26" s="10">
        <f t="shared" si="2"/>
        <v>6433.01</v>
      </c>
      <c r="AF26" s="10">
        <f t="shared" si="2"/>
        <v>6561.68</v>
      </c>
      <c r="AG26" s="10">
        <f t="shared" si="2"/>
        <v>6692.92</v>
      </c>
      <c r="AH26" s="10">
        <f t="shared" si="2"/>
        <v>6826.73</v>
      </c>
      <c r="AI26" s="10">
        <f t="shared" si="2"/>
        <v>6963.12</v>
      </c>
      <c r="AJ26" s="27">
        <f t="shared" si="8"/>
        <v>7043.12</v>
      </c>
      <c r="AK26" s="1"/>
    </row>
    <row r="27" spans="1:37" x14ac:dyDescent="0.25">
      <c r="A27" s="9">
        <v>15</v>
      </c>
      <c r="B27" s="10">
        <v>37055.760000000002</v>
      </c>
      <c r="C27" s="10">
        <f t="shared" si="4"/>
        <v>3087.98</v>
      </c>
      <c r="D27" s="10">
        <f t="shared" si="0"/>
        <v>3994.61</v>
      </c>
      <c r="E27" s="10">
        <f t="shared" si="0"/>
        <v>4074.59</v>
      </c>
      <c r="F27" s="10">
        <f t="shared" si="0"/>
        <v>4156.1099999999997</v>
      </c>
      <c r="G27" s="19">
        <f t="shared" si="0"/>
        <v>4239.18</v>
      </c>
      <c r="H27" s="10">
        <f t="shared" si="0"/>
        <v>4323.79</v>
      </c>
      <c r="I27" s="1"/>
      <c r="J27" s="37">
        <v>15</v>
      </c>
      <c r="K27" s="53">
        <v>39080</v>
      </c>
      <c r="L27" s="10">
        <f t="shared" si="5"/>
        <v>3256.6666666666665</v>
      </c>
      <c r="M27" s="53">
        <f t="shared" si="6"/>
        <v>38748.400000000001</v>
      </c>
      <c r="N27" s="73">
        <f t="shared" si="7"/>
        <v>4651.17</v>
      </c>
      <c r="O27" s="10">
        <f t="shared" si="7"/>
        <v>4744.3100000000004</v>
      </c>
      <c r="P27" s="10">
        <f t="shared" si="7"/>
        <v>4839.08</v>
      </c>
      <c r="Q27" s="10">
        <f t="shared" si="7"/>
        <v>4936.13</v>
      </c>
      <c r="R27" s="10">
        <f t="shared" si="7"/>
        <v>5034.8100000000004</v>
      </c>
      <c r="S27" s="10">
        <f t="shared" si="7"/>
        <v>5135.4399999999996</v>
      </c>
      <c r="T27" s="10">
        <f t="shared" si="1"/>
        <v>5238.0200000000004</v>
      </c>
      <c r="U27" s="10">
        <f t="shared" si="1"/>
        <v>5342.89</v>
      </c>
      <c r="V27" s="10">
        <f t="shared" si="1"/>
        <v>5449.71</v>
      </c>
      <c r="W27" s="10">
        <f t="shared" si="1"/>
        <v>5558.8</v>
      </c>
      <c r="X27" s="10">
        <f t="shared" si="1"/>
        <v>5669.86</v>
      </c>
      <c r="Y27" s="10">
        <f t="shared" si="1"/>
        <v>5783.19</v>
      </c>
      <c r="Z27" s="10">
        <f t="shared" si="1"/>
        <v>5899.13</v>
      </c>
      <c r="AA27" s="10">
        <f t="shared" si="2"/>
        <v>6017.02</v>
      </c>
      <c r="AB27" s="10">
        <f t="shared" si="2"/>
        <v>6137.19</v>
      </c>
      <c r="AC27" s="10">
        <f t="shared" si="2"/>
        <v>6259.96</v>
      </c>
      <c r="AD27" s="10">
        <f t="shared" si="2"/>
        <v>6385.35</v>
      </c>
      <c r="AE27" s="10">
        <f t="shared" si="2"/>
        <v>6513.01</v>
      </c>
      <c r="AF27" s="10">
        <f t="shared" si="2"/>
        <v>6643.27</v>
      </c>
      <c r="AG27" s="10">
        <f t="shared" si="2"/>
        <v>6776.15</v>
      </c>
      <c r="AH27" s="10">
        <f t="shared" si="2"/>
        <v>6911.62</v>
      </c>
      <c r="AI27" s="10">
        <f t="shared" si="2"/>
        <v>7049.71</v>
      </c>
      <c r="AJ27" s="27">
        <f t="shared" si="8"/>
        <v>7129.71</v>
      </c>
      <c r="AK27" s="1"/>
    </row>
    <row r="28" spans="1:37" x14ac:dyDescent="0.25">
      <c r="A28" s="9">
        <v>16</v>
      </c>
      <c r="B28" s="10">
        <v>37055.760000000002</v>
      </c>
      <c r="C28" s="10">
        <f t="shared" si="4"/>
        <v>3087.98</v>
      </c>
      <c r="D28" s="10">
        <f t="shared" si="0"/>
        <v>3994.61</v>
      </c>
      <c r="E28" s="10">
        <f t="shared" si="0"/>
        <v>4074.59</v>
      </c>
      <c r="F28" s="10">
        <f t="shared" si="0"/>
        <v>4156.1099999999997</v>
      </c>
      <c r="G28" s="19">
        <f t="shared" si="0"/>
        <v>4239.18</v>
      </c>
      <c r="H28" s="10">
        <f t="shared" si="0"/>
        <v>4323.79</v>
      </c>
      <c r="I28" s="1"/>
      <c r="J28" s="37">
        <v>16</v>
      </c>
      <c r="K28" s="53">
        <v>39560</v>
      </c>
      <c r="L28" s="10">
        <f t="shared" si="5"/>
        <v>3296.6666666666665</v>
      </c>
      <c r="M28" s="53">
        <f t="shared" si="6"/>
        <v>39218.99</v>
      </c>
      <c r="N28" s="73">
        <f t="shared" si="7"/>
        <v>4708.3</v>
      </c>
      <c r="O28" s="10">
        <f t="shared" si="7"/>
        <v>4802.58</v>
      </c>
      <c r="P28" s="10">
        <f t="shared" si="7"/>
        <v>4898.5200000000004</v>
      </c>
      <c r="Q28" s="10">
        <f t="shared" si="7"/>
        <v>4996.76</v>
      </c>
      <c r="R28" s="10">
        <f t="shared" si="7"/>
        <v>5096.6499999999996</v>
      </c>
      <c r="S28" s="10">
        <f t="shared" si="7"/>
        <v>5198.51</v>
      </c>
      <c r="T28" s="10">
        <f t="shared" si="7"/>
        <v>5302.36</v>
      </c>
      <c r="U28" s="10">
        <f t="shared" si="7"/>
        <v>5408.51</v>
      </c>
      <c r="V28" s="10">
        <f t="shared" si="7"/>
        <v>5516.64</v>
      </c>
      <c r="W28" s="10">
        <f t="shared" si="7"/>
        <v>5627.08</v>
      </c>
      <c r="X28" s="10">
        <f t="shared" si="7"/>
        <v>5739.5</v>
      </c>
      <c r="Y28" s="10">
        <f t="shared" si="7"/>
        <v>5854.22</v>
      </c>
      <c r="Z28" s="10">
        <f t="shared" si="7"/>
        <v>5971.58</v>
      </c>
      <c r="AA28" s="10">
        <f t="shared" si="7"/>
        <v>6090.92</v>
      </c>
      <c r="AB28" s="10">
        <f t="shared" si="7"/>
        <v>6212.57</v>
      </c>
      <c r="AC28" s="10">
        <f t="shared" ref="AC28:AI38" si="10">ROUND($L28*AC$10/$L$10,2)</f>
        <v>6336.85</v>
      </c>
      <c r="AD28" s="10">
        <f t="shared" si="10"/>
        <v>6463.77</v>
      </c>
      <c r="AE28" s="10">
        <f t="shared" si="10"/>
        <v>6593</v>
      </c>
      <c r="AF28" s="10">
        <f t="shared" si="10"/>
        <v>6724.87</v>
      </c>
      <c r="AG28" s="10">
        <f t="shared" si="10"/>
        <v>6859.37</v>
      </c>
      <c r="AH28" s="10">
        <f t="shared" si="10"/>
        <v>6996.52</v>
      </c>
      <c r="AI28" s="10">
        <f t="shared" si="10"/>
        <v>7136.29</v>
      </c>
      <c r="AJ28" s="27">
        <f t="shared" si="8"/>
        <v>7216.29</v>
      </c>
      <c r="AK28" s="1"/>
    </row>
    <row r="29" spans="1:37" x14ac:dyDescent="0.25">
      <c r="A29" s="9">
        <v>17</v>
      </c>
      <c r="B29" s="10">
        <v>38148.19</v>
      </c>
      <c r="C29" s="10">
        <f t="shared" si="4"/>
        <v>3179.02</v>
      </c>
      <c r="D29" s="10">
        <f t="shared" si="0"/>
        <v>4112.38</v>
      </c>
      <c r="E29" s="10">
        <f t="shared" si="0"/>
        <v>4194.72</v>
      </c>
      <c r="F29" s="10">
        <f t="shared" si="0"/>
        <v>4278.6400000000003</v>
      </c>
      <c r="G29" s="19">
        <f t="shared" si="0"/>
        <v>4364.16</v>
      </c>
      <c r="H29" s="10">
        <f t="shared" si="0"/>
        <v>4451.26</v>
      </c>
      <c r="I29" s="1"/>
      <c r="J29" s="37">
        <v>17</v>
      </c>
      <c r="K29" s="53">
        <v>40040</v>
      </c>
      <c r="L29" s="10">
        <f t="shared" si="5"/>
        <v>3336.6666666666665</v>
      </c>
      <c r="M29" s="53">
        <f t="shared" si="6"/>
        <v>39689.58</v>
      </c>
      <c r="N29" s="73">
        <f t="shared" si="7"/>
        <v>4765.43</v>
      </c>
      <c r="O29" s="10">
        <f t="shared" si="7"/>
        <v>4860.8599999999997</v>
      </c>
      <c r="P29" s="10">
        <f t="shared" si="7"/>
        <v>4957.95</v>
      </c>
      <c r="Q29" s="10">
        <f t="shared" si="7"/>
        <v>5057.3900000000003</v>
      </c>
      <c r="R29" s="10">
        <f t="shared" si="7"/>
        <v>5158.49</v>
      </c>
      <c r="S29" s="10">
        <f t="shared" si="7"/>
        <v>5261.59</v>
      </c>
      <c r="T29" s="10">
        <f t="shared" si="7"/>
        <v>5366.69</v>
      </c>
      <c r="U29" s="10">
        <f t="shared" si="7"/>
        <v>5474.14</v>
      </c>
      <c r="V29" s="10">
        <f t="shared" si="7"/>
        <v>5583.58</v>
      </c>
      <c r="W29" s="10">
        <f t="shared" si="7"/>
        <v>5695.36</v>
      </c>
      <c r="X29" s="10">
        <f t="shared" si="7"/>
        <v>5809.14</v>
      </c>
      <c r="Y29" s="10">
        <f t="shared" si="7"/>
        <v>5925.25</v>
      </c>
      <c r="Z29" s="10">
        <f t="shared" si="7"/>
        <v>6044.04</v>
      </c>
      <c r="AA29" s="10">
        <f t="shared" si="7"/>
        <v>6164.83</v>
      </c>
      <c r="AB29" s="10">
        <f t="shared" si="7"/>
        <v>6287.95</v>
      </c>
      <c r="AC29" s="10">
        <f t="shared" si="10"/>
        <v>6413.74</v>
      </c>
      <c r="AD29" s="10">
        <f t="shared" si="10"/>
        <v>6542.2</v>
      </c>
      <c r="AE29" s="10">
        <f t="shared" si="10"/>
        <v>6673</v>
      </c>
      <c r="AF29" s="10">
        <f t="shared" si="10"/>
        <v>6806.47</v>
      </c>
      <c r="AG29" s="10">
        <f t="shared" si="10"/>
        <v>6942.6</v>
      </c>
      <c r="AH29" s="10">
        <f t="shared" si="10"/>
        <v>7081.41</v>
      </c>
      <c r="AI29" s="10">
        <f t="shared" si="10"/>
        <v>7222.88</v>
      </c>
      <c r="AJ29" s="27">
        <f t="shared" si="8"/>
        <v>7302.88</v>
      </c>
      <c r="AK29" s="1"/>
    </row>
    <row r="30" spans="1:37" x14ac:dyDescent="0.25">
      <c r="A30" s="9">
        <v>18</v>
      </c>
      <c r="B30" s="10">
        <v>38148.19</v>
      </c>
      <c r="C30" s="10">
        <f t="shared" si="4"/>
        <v>3179.02</v>
      </c>
      <c r="D30" s="10">
        <f t="shared" si="0"/>
        <v>4112.38</v>
      </c>
      <c r="E30" s="10">
        <f t="shared" si="0"/>
        <v>4194.72</v>
      </c>
      <c r="F30" s="10">
        <f t="shared" si="0"/>
        <v>4278.6400000000003</v>
      </c>
      <c r="G30" s="19">
        <f t="shared" si="0"/>
        <v>4364.16</v>
      </c>
      <c r="H30" s="10">
        <f t="shared" si="0"/>
        <v>4451.26</v>
      </c>
      <c r="I30" s="1"/>
      <c r="J30" s="37">
        <v>18</v>
      </c>
      <c r="K30" s="53">
        <v>40520</v>
      </c>
      <c r="L30" s="10">
        <f t="shared" si="5"/>
        <v>3376.6666666666665</v>
      </c>
      <c r="M30" s="53">
        <f t="shared" si="6"/>
        <v>40160.160000000003</v>
      </c>
      <c r="N30" s="73">
        <f t="shared" si="7"/>
        <v>4822.5600000000004</v>
      </c>
      <c r="O30" s="10">
        <f t="shared" si="7"/>
        <v>4919.13</v>
      </c>
      <c r="P30" s="10">
        <f t="shared" si="7"/>
        <v>5017.3900000000003</v>
      </c>
      <c r="Q30" s="10">
        <f t="shared" si="7"/>
        <v>5118.01</v>
      </c>
      <c r="R30" s="10">
        <f t="shared" si="7"/>
        <v>5220.33</v>
      </c>
      <c r="S30" s="10">
        <f t="shared" si="7"/>
        <v>5324.67</v>
      </c>
      <c r="T30" s="10">
        <f t="shared" si="7"/>
        <v>5431.03</v>
      </c>
      <c r="U30" s="10">
        <f t="shared" si="7"/>
        <v>5539.76</v>
      </c>
      <c r="V30" s="10">
        <f t="shared" si="7"/>
        <v>5650.51</v>
      </c>
      <c r="W30" s="10">
        <f t="shared" si="7"/>
        <v>5763.63</v>
      </c>
      <c r="X30" s="10">
        <f t="shared" si="7"/>
        <v>5878.78</v>
      </c>
      <c r="Y30" s="10">
        <f t="shared" si="7"/>
        <v>5996.28</v>
      </c>
      <c r="Z30" s="10">
        <f t="shared" si="7"/>
        <v>6116.49</v>
      </c>
      <c r="AA30" s="10">
        <f t="shared" si="7"/>
        <v>6238.73</v>
      </c>
      <c r="AB30" s="10">
        <f t="shared" si="7"/>
        <v>6363.33</v>
      </c>
      <c r="AC30" s="10">
        <f t="shared" si="10"/>
        <v>6490.63</v>
      </c>
      <c r="AD30" s="10">
        <f t="shared" si="10"/>
        <v>6620.63</v>
      </c>
      <c r="AE30" s="10">
        <f t="shared" si="10"/>
        <v>6753</v>
      </c>
      <c r="AF30" s="10">
        <f t="shared" si="10"/>
        <v>6888.06</v>
      </c>
      <c r="AG30" s="10">
        <f t="shared" si="10"/>
        <v>7025.83</v>
      </c>
      <c r="AH30" s="10">
        <f t="shared" si="10"/>
        <v>7166.3</v>
      </c>
      <c r="AI30" s="10">
        <f t="shared" si="10"/>
        <v>7309.47</v>
      </c>
      <c r="AJ30" s="27">
        <f t="shared" si="8"/>
        <v>7389.47</v>
      </c>
      <c r="AK30" s="1"/>
    </row>
    <row r="31" spans="1:37" x14ac:dyDescent="0.25">
      <c r="A31" s="9">
        <v>19</v>
      </c>
      <c r="B31" s="10">
        <v>39240.620000000003</v>
      </c>
      <c r="C31" s="10">
        <f t="shared" si="4"/>
        <v>3270.05</v>
      </c>
      <c r="D31" s="10">
        <f t="shared" si="0"/>
        <v>4230.1400000000003</v>
      </c>
      <c r="E31" s="10">
        <f t="shared" si="0"/>
        <v>4314.83</v>
      </c>
      <c r="F31" s="10">
        <f t="shared" si="0"/>
        <v>4401.16</v>
      </c>
      <c r="G31" s="19">
        <f t="shared" si="0"/>
        <v>4489.12</v>
      </c>
      <c r="H31" s="10">
        <f t="shared" si="0"/>
        <v>4578.72</v>
      </c>
      <c r="I31" s="1"/>
      <c r="J31" s="37">
        <v>19</v>
      </c>
      <c r="K31" s="53">
        <v>41000</v>
      </c>
      <c r="L31" s="10">
        <f t="shared" si="5"/>
        <v>3416.6666666666665</v>
      </c>
      <c r="M31" s="53">
        <f t="shared" si="6"/>
        <v>40630.75</v>
      </c>
      <c r="N31" s="73">
        <f t="shared" si="7"/>
        <v>4879.68</v>
      </c>
      <c r="O31" s="10">
        <f t="shared" si="7"/>
        <v>4977.3999999999996</v>
      </c>
      <c r="P31" s="10">
        <f t="shared" si="7"/>
        <v>5076.83</v>
      </c>
      <c r="Q31" s="10">
        <f t="shared" si="7"/>
        <v>5178.6400000000003</v>
      </c>
      <c r="R31" s="10">
        <f t="shared" si="7"/>
        <v>5282.17</v>
      </c>
      <c r="S31" s="10">
        <f t="shared" si="7"/>
        <v>5387.74</v>
      </c>
      <c r="T31" s="10">
        <f t="shared" si="7"/>
        <v>5495.37</v>
      </c>
      <c r="U31" s="10">
        <f t="shared" si="7"/>
        <v>5605.38</v>
      </c>
      <c r="V31" s="10">
        <f t="shared" si="7"/>
        <v>5717.45</v>
      </c>
      <c r="W31" s="10">
        <f t="shared" si="7"/>
        <v>5831.91</v>
      </c>
      <c r="X31" s="10">
        <f t="shared" si="7"/>
        <v>5948.42</v>
      </c>
      <c r="Y31" s="10">
        <f t="shared" si="7"/>
        <v>6067.32</v>
      </c>
      <c r="Z31" s="10">
        <f t="shared" si="7"/>
        <v>6188.95</v>
      </c>
      <c r="AA31" s="10">
        <f t="shared" si="7"/>
        <v>6312.63</v>
      </c>
      <c r="AB31" s="10">
        <f t="shared" si="7"/>
        <v>6438.71</v>
      </c>
      <c r="AC31" s="10">
        <f t="shared" si="10"/>
        <v>6567.52</v>
      </c>
      <c r="AD31" s="10">
        <f t="shared" si="10"/>
        <v>6699.06</v>
      </c>
      <c r="AE31" s="10">
        <f t="shared" si="10"/>
        <v>6832.99</v>
      </c>
      <c r="AF31" s="10">
        <f t="shared" si="10"/>
        <v>6969.66</v>
      </c>
      <c r="AG31" s="10">
        <f t="shared" si="10"/>
        <v>7109.06</v>
      </c>
      <c r="AH31" s="10">
        <f t="shared" si="10"/>
        <v>7251.19</v>
      </c>
      <c r="AI31" s="10">
        <f t="shared" si="10"/>
        <v>7396.06</v>
      </c>
      <c r="AJ31" s="27">
        <f t="shared" si="8"/>
        <v>7476.06</v>
      </c>
      <c r="AK31" s="1"/>
    </row>
    <row r="32" spans="1:37" x14ac:dyDescent="0.25">
      <c r="A32" s="9">
        <v>20</v>
      </c>
      <c r="B32" s="10">
        <v>39240.620000000003</v>
      </c>
      <c r="C32" s="10">
        <f t="shared" si="4"/>
        <v>3270.05</v>
      </c>
      <c r="D32" s="10">
        <f t="shared" si="0"/>
        <v>4230.1400000000003</v>
      </c>
      <c r="E32" s="10">
        <f t="shared" si="0"/>
        <v>4314.83</v>
      </c>
      <c r="F32" s="10">
        <f t="shared" si="0"/>
        <v>4401.16</v>
      </c>
      <c r="G32" s="19">
        <f t="shared" si="0"/>
        <v>4489.12</v>
      </c>
      <c r="H32" s="10">
        <f t="shared" si="0"/>
        <v>4578.72</v>
      </c>
      <c r="I32" s="1"/>
      <c r="J32" s="37">
        <v>20</v>
      </c>
      <c r="K32" s="53">
        <v>41480</v>
      </c>
      <c r="L32" s="10">
        <f t="shared" si="5"/>
        <v>3456.6666666666665</v>
      </c>
      <c r="M32" s="53">
        <f t="shared" si="6"/>
        <v>41101.339999999997</v>
      </c>
      <c r="N32" s="73">
        <f t="shared" si="7"/>
        <v>4936.8100000000004</v>
      </c>
      <c r="O32" s="10">
        <f t="shared" si="7"/>
        <v>5035.67</v>
      </c>
      <c r="P32" s="10">
        <f t="shared" si="7"/>
        <v>5136.26</v>
      </c>
      <c r="Q32" s="10">
        <f t="shared" si="7"/>
        <v>5239.2700000000004</v>
      </c>
      <c r="R32" s="10">
        <f t="shared" si="7"/>
        <v>5344.01</v>
      </c>
      <c r="S32" s="10">
        <f t="shared" si="7"/>
        <v>5450.82</v>
      </c>
      <c r="T32" s="10">
        <f t="shared" si="7"/>
        <v>5559.7</v>
      </c>
      <c r="U32" s="10">
        <f t="shared" si="7"/>
        <v>5671.01</v>
      </c>
      <c r="V32" s="10">
        <f t="shared" si="7"/>
        <v>5784.39</v>
      </c>
      <c r="W32" s="10">
        <f t="shared" si="7"/>
        <v>5900.18</v>
      </c>
      <c r="X32" s="10">
        <f t="shared" si="7"/>
        <v>6018.06</v>
      </c>
      <c r="Y32" s="10">
        <f t="shared" si="7"/>
        <v>6138.35</v>
      </c>
      <c r="Z32" s="10">
        <f t="shared" si="7"/>
        <v>6261.41</v>
      </c>
      <c r="AA32" s="10">
        <f t="shared" si="7"/>
        <v>6386.54</v>
      </c>
      <c r="AB32" s="10">
        <f t="shared" si="7"/>
        <v>6514.09</v>
      </c>
      <c r="AC32" s="10">
        <f t="shared" si="10"/>
        <v>6644.4</v>
      </c>
      <c r="AD32" s="10">
        <f t="shared" si="10"/>
        <v>6777.49</v>
      </c>
      <c r="AE32" s="10">
        <f t="shared" si="10"/>
        <v>6912.99</v>
      </c>
      <c r="AF32" s="10">
        <f t="shared" si="10"/>
        <v>7051.25</v>
      </c>
      <c r="AG32" s="10">
        <f t="shared" si="10"/>
        <v>7192.29</v>
      </c>
      <c r="AH32" s="10">
        <f t="shared" si="10"/>
        <v>7336.08</v>
      </c>
      <c r="AI32" s="10">
        <f t="shared" si="10"/>
        <v>7482.65</v>
      </c>
      <c r="AJ32" s="27">
        <f t="shared" si="8"/>
        <v>7562.65</v>
      </c>
      <c r="AK32" s="1"/>
    </row>
    <row r="33" spans="1:37" x14ac:dyDescent="0.25">
      <c r="A33" s="9">
        <v>21</v>
      </c>
      <c r="B33" s="10">
        <v>40333.050000000003</v>
      </c>
      <c r="C33" s="10">
        <f t="shared" si="4"/>
        <v>3361.09</v>
      </c>
      <c r="D33" s="10">
        <f t="shared" si="0"/>
        <v>4347.91</v>
      </c>
      <c r="E33" s="10">
        <f t="shared" si="0"/>
        <v>4434.96</v>
      </c>
      <c r="F33" s="10">
        <f t="shared" si="0"/>
        <v>4523.6899999999996</v>
      </c>
      <c r="G33" s="19">
        <f t="shared" si="0"/>
        <v>4614.1000000000004</v>
      </c>
      <c r="H33" s="10">
        <f t="shared" si="0"/>
        <v>4706.2</v>
      </c>
      <c r="I33" s="1"/>
      <c r="J33" s="37">
        <v>21</v>
      </c>
      <c r="K33" s="53">
        <v>41960</v>
      </c>
      <c r="L33" s="10">
        <f t="shared" si="5"/>
        <v>3496.6666666666665</v>
      </c>
      <c r="M33" s="53">
        <f t="shared" si="6"/>
        <v>41571.93</v>
      </c>
      <c r="N33" s="73">
        <f t="shared" si="7"/>
        <v>4993.9399999999996</v>
      </c>
      <c r="O33" s="10">
        <f t="shared" si="7"/>
        <v>5093.9399999999996</v>
      </c>
      <c r="P33" s="10">
        <f t="shared" si="7"/>
        <v>5195.7</v>
      </c>
      <c r="Q33" s="10">
        <f t="shared" si="7"/>
        <v>5299.9</v>
      </c>
      <c r="R33" s="10">
        <f t="shared" si="7"/>
        <v>5405.85</v>
      </c>
      <c r="S33" s="10">
        <f t="shared" si="7"/>
        <v>5513.89</v>
      </c>
      <c r="T33" s="10">
        <f t="shared" si="7"/>
        <v>5624.04</v>
      </c>
      <c r="U33" s="10">
        <f t="shared" si="7"/>
        <v>5736.63</v>
      </c>
      <c r="V33" s="10">
        <f t="shared" si="7"/>
        <v>5851.32</v>
      </c>
      <c r="W33" s="10">
        <f t="shared" si="7"/>
        <v>5968.46</v>
      </c>
      <c r="X33" s="10">
        <f t="shared" si="7"/>
        <v>6087.7</v>
      </c>
      <c r="Y33" s="10">
        <f t="shared" si="7"/>
        <v>6209.38</v>
      </c>
      <c r="Z33" s="10">
        <f t="shared" si="7"/>
        <v>6333.86</v>
      </c>
      <c r="AA33" s="10">
        <f t="shared" si="7"/>
        <v>6460.44</v>
      </c>
      <c r="AB33" s="10">
        <f t="shared" si="7"/>
        <v>6589.47</v>
      </c>
      <c r="AC33" s="10">
        <f t="shared" ref="AC33:AI33" si="11">ROUND($L33*AC$10/$L$10,2)</f>
        <v>6721.29</v>
      </c>
      <c r="AD33" s="10">
        <f t="shared" si="11"/>
        <v>6855.91</v>
      </c>
      <c r="AE33" s="10">
        <f t="shared" si="11"/>
        <v>6992.98</v>
      </c>
      <c r="AF33" s="10">
        <f t="shared" si="11"/>
        <v>7132.85</v>
      </c>
      <c r="AG33" s="10">
        <f t="shared" si="11"/>
        <v>7275.51</v>
      </c>
      <c r="AH33" s="10">
        <f t="shared" si="11"/>
        <v>7420.98</v>
      </c>
      <c r="AI33" s="10">
        <f t="shared" si="11"/>
        <v>7569.23</v>
      </c>
      <c r="AJ33" s="27">
        <f t="shared" si="8"/>
        <v>7649.24</v>
      </c>
      <c r="AK33" s="1"/>
    </row>
    <row r="34" spans="1:37" x14ac:dyDescent="0.25">
      <c r="A34" s="9">
        <v>22</v>
      </c>
      <c r="B34" s="10">
        <v>40333.050000000003</v>
      </c>
      <c r="C34" s="10">
        <f t="shared" si="4"/>
        <v>3361.09</v>
      </c>
      <c r="D34" s="10">
        <f t="shared" si="0"/>
        <v>4347.91</v>
      </c>
      <c r="E34" s="10">
        <f t="shared" si="0"/>
        <v>4434.96</v>
      </c>
      <c r="F34" s="10">
        <f t="shared" si="0"/>
        <v>4523.6899999999996</v>
      </c>
      <c r="G34" s="19">
        <f t="shared" si="0"/>
        <v>4614.1000000000004</v>
      </c>
      <c r="H34" s="10">
        <f t="shared" si="0"/>
        <v>4706.2</v>
      </c>
      <c r="I34" s="1"/>
      <c r="J34" s="37">
        <v>22</v>
      </c>
      <c r="K34" s="53">
        <v>42440</v>
      </c>
      <c r="L34" s="10">
        <f t="shared" si="5"/>
        <v>3536.6666666666665</v>
      </c>
      <c r="M34" s="53">
        <f t="shared" si="6"/>
        <v>42042.51</v>
      </c>
      <c r="N34" s="73">
        <f t="shared" si="7"/>
        <v>5051.07</v>
      </c>
      <c r="O34" s="10">
        <f t="shared" si="7"/>
        <v>5152.22</v>
      </c>
      <c r="P34" s="10">
        <f t="shared" si="7"/>
        <v>5255.13</v>
      </c>
      <c r="Q34" s="10">
        <f t="shared" si="7"/>
        <v>5360.53</v>
      </c>
      <c r="R34" s="10">
        <f t="shared" si="7"/>
        <v>5467.69</v>
      </c>
      <c r="S34" s="10">
        <f t="shared" si="7"/>
        <v>5576.97</v>
      </c>
      <c r="T34" s="10">
        <f t="shared" si="7"/>
        <v>5688.37</v>
      </c>
      <c r="U34" s="10">
        <f t="shared" si="7"/>
        <v>5802.26</v>
      </c>
      <c r="V34" s="10">
        <f t="shared" si="7"/>
        <v>5918.26</v>
      </c>
      <c r="W34" s="10">
        <f t="shared" si="7"/>
        <v>6036.74</v>
      </c>
      <c r="X34" s="10">
        <f t="shared" si="7"/>
        <v>6157.34</v>
      </c>
      <c r="Y34" s="10">
        <f t="shared" si="7"/>
        <v>6280.41</v>
      </c>
      <c r="Z34" s="10">
        <f t="shared" si="7"/>
        <v>6406.32</v>
      </c>
      <c r="AA34" s="10">
        <f t="shared" si="7"/>
        <v>6534.35</v>
      </c>
      <c r="AB34" s="10">
        <f t="shared" si="7"/>
        <v>6664.85</v>
      </c>
      <c r="AC34" s="10">
        <f t="shared" si="10"/>
        <v>6798.18</v>
      </c>
      <c r="AD34" s="10">
        <f t="shared" si="10"/>
        <v>6934.34</v>
      </c>
      <c r="AE34" s="10">
        <f t="shared" si="10"/>
        <v>7072.98</v>
      </c>
      <c r="AF34" s="10">
        <f t="shared" si="10"/>
        <v>7214.45</v>
      </c>
      <c r="AG34" s="10">
        <f t="shared" si="10"/>
        <v>7358.74</v>
      </c>
      <c r="AH34" s="10">
        <f t="shared" si="10"/>
        <v>7505.87</v>
      </c>
      <c r="AI34" s="10">
        <f t="shared" si="10"/>
        <v>7655.82</v>
      </c>
      <c r="AJ34" s="27">
        <f t="shared" si="8"/>
        <v>7735.82</v>
      </c>
      <c r="AK34" s="1"/>
    </row>
    <row r="35" spans="1:37" x14ac:dyDescent="0.25">
      <c r="A35" s="9">
        <v>23</v>
      </c>
      <c r="B35" s="10">
        <v>40333.050000000003</v>
      </c>
      <c r="C35" s="10">
        <f t="shared" si="4"/>
        <v>3361.09</v>
      </c>
      <c r="D35" s="10">
        <f t="shared" si="0"/>
        <v>4347.91</v>
      </c>
      <c r="E35" s="10">
        <f t="shared" si="0"/>
        <v>4434.96</v>
      </c>
      <c r="F35" s="10">
        <f t="shared" si="0"/>
        <v>4523.6899999999996</v>
      </c>
      <c r="G35" s="19">
        <f t="shared" si="0"/>
        <v>4614.1000000000004</v>
      </c>
      <c r="H35" s="10">
        <f t="shared" si="0"/>
        <v>4706.2</v>
      </c>
      <c r="I35" s="1"/>
      <c r="J35" s="37">
        <v>23</v>
      </c>
      <c r="K35" s="53">
        <v>42920</v>
      </c>
      <c r="L35" s="10">
        <f t="shared" si="5"/>
        <v>3576.6666666666665</v>
      </c>
      <c r="M35" s="53">
        <f t="shared" si="6"/>
        <v>42513.1</v>
      </c>
      <c r="N35" s="73">
        <f t="shared" si="7"/>
        <v>5108.2</v>
      </c>
      <c r="O35" s="10">
        <f t="shared" si="7"/>
        <v>5210.49</v>
      </c>
      <c r="P35" s="10">
        <f t="shared" si="7"/>
        <v>5314.57</v>
      </c>
      <c r="Q35" s="10">
        <f t="shared" si="7"/>
        <v>5421.15</v>
      </c>
      <c r="R35" s="10">
        <f t="shared" si="7"/>
        <v>5529.53</v>
      </c>
      <c r="S35" s="10">
        <f t="shared" si="7"/>
        <v>5640.05</v>
      </c>
      <c r="T35" s="10">
        <f t="shared" si="7"/>
        <v>5752.71</v>
      </c>
      <c r="U35" s="10">
        <f t="shared" si="7"/>
        <v>5867.88</v>
      </c>
      <c r="V35" s="10">
        <f t="shared" si="7"/>
        <v>5985.19</v>
      </c>
      <c r="W35" s="10">
        <f t="shared" si="7"/>
        <v>6105.01</v>
      </c>
      <c r="X35" s="10">
        <f t="shared" si="7"/>
        <v>6226.98</v>
      </c>
      <c r="Y35" s="10">
        <f t="shared" si="7"/>
        <v>6351.44</v>
      </c>
      <c r="Z35" s="10">
        <f t="shared" si="7"/>
        <v>6478.77</v>
      </c>
      <c r="AA35" s="10">
        <f t="shared" si="7"/>
        <v>6608.25</v>
      </c>
      <c r="AB35" s="10">
        <f t="shared" si="7"/>
        <v>6740.23</v>
      </c>
      <c r="AC35" s="10">
        <f t="shared" si="10"/>
        <v>6875.07</v>
      </c>
      <c r="AD35" s="10">
        <f t="shared" si="10"/>
        <v>7012.77</v>
      </c>
      <c r="AE35" s="10">
        <f t="shared" si="10"/>
        <v>7152.98</v>
      </c>
      <c r="AF35" s="10">
        <f t="shared" si="10"/>
        <v>7296.04</v>
      </c>
      <c r="AG35" s="10">
        <f t="shared" si="10"/>
        <v>7441.97</v>
      </c>
      <c r="AH35" s="10">
        <f t="shared" si="10"/>
        <v>7590.76</v>
      </c>
      <c r="AI35" s="10">
        <f t="shared" si="10"/>
        <v>7742.41</v>
      </c>
      <c r="AJ35" s="27">
        <f t="shared" si="8"/>
        <v>7822.41</v>
      </c>
      <c r="AK35" s="1"/>
    </row>
    <row r="36" spans="1:37" x14ac:dyDescent="0.25">
      <c r="A36" s="9">
        <f>+A35+1</f>
        <v>24</v>
      </c>
      <c r="B36" s="10">
        <v>40333.050000000003</v>
      </c>
      <c r="C36" s="10">
        <f t="shared" si="4"/>
        <v>3361.09</v>
      </c>
      <c r="D36" s="10">
        <f t="shared" si="0"/>
        <v>4347.91</v>
      </c>
      <c r="E36" s="10">
        <f t="shared" si="0"/>
        <v>4434.96</v>
      </c>
      <c r="F36" s="10">
        <f t="shared" si="0"/>
        <v>4523.6899999999996</v>
      </c>
      <c r="G36" s="19">
        <f t="shared" si="0"/>
        <v>4614.1000000000004</v>
      </c>
      <c r="H36" s="10">
        <f t="shared" si="0"/>
        <v>4706.2</v>
      </c>
      <c r="I36" s="1"/>
      <c r="J36" s="37">
        <f>+J35+1</f>
        <v>24</v>
      </c>
      <c r="K36" s="53">
        <v>43400</v>
      </c>
      <c r="L36" s="10">
        <f t="shared" si="5"/>
        <v>3616.6666666666665</v>
      </c>
      <c r="M36" s="53">
        <f t="shared" si="6"/>
        <v>42983.69</v>
      </c>
      <c r="N36" s="73">
        <f t="shared" si="7"/>
        <v>5165.32</v>
      </c>
      <c r="O36" s="10">
        <f t="shared" si="7"/>
        <v>5268.76</v>
      </c>
      <c r="P36" s="10">
        <f t="shared" si="7"/>
        <v>5374.01</v>
      </c>
      <c r="Q36" s="10">
        <f t="shared" si="7"/>
        <v>5481.78</v>
      </c>
      <c r="R36" s="10">
        <f t="shared" si="7"/>
        <v>5591.37</v>
      </c>
      <c r="S36" s="10">
        <f t="shared" si="7"/>
        <v>5703.12</v>
      </c>
      <c r="T36" s="10">
        <f t="shared" si="7"/>
        <v>5817.05</v>
      </c>
      <c r="U36" s="10">
        <f t="shared" si="7"/>
        <v>5933.5</v>
      </c>
      <c r="V36" s="10">
        <f t="shared" si="7"/>
        <v>6052.13</v>
      </c>
      <c r="W36" s="10">
        <f t="shared" si="7"/>
        <v>6173.29</v>
      </c>
      <c r="X36" s="10">
        <f t="shared" si="7"/>
        <v>6296.62</v>
      </c>
      <c r="Y36" s="10">
        <f t="shared" si="7"/>
        <v>6422.48</v>
      </c>
      <c r="Z36" s="10">
        <f t="shared" si="7"/>
        <v>6551.23</v>
      </c>
      <c r="AA36" s="10">
        <f t="shared" si="7"/>
        <v>6682.15</v>
      </c>
      <c r="AB36" s="10">
        <f t="shared" si="7"/>
        <v>6815.61</v>
      </c>
      <c r="AC36" s="10">
        <f t="shared" si="10"/>
        <v>6951.96</v>
      </c>
      <c r="AD36" s="10">
        <f t="shared" si="10"/>
        <v>7091.2</v>
      </c>
      <c r="AE36" s="10">
        <f t="shared" si="10"/>
        <v>7232.97</v>
      </c>
      <c r="AF36" s="10">
        <f t="shared" si="10"/>
        <v>7377.64</v>
      </c>
      <c r="AG36" s="10">
        <f t="shared" si="10"/>
        <v>7525.2</v>
      </c>
      <c r="AH36" s="10">
        <f t="shared" si="10"/>
        <v>7675.65</v>
      </c>
      <c r="AI36" s="10">
        <f t="shared" si="10"/>
        <v>7829</v>
      </c>
      <c r="AJ36" s="27">
        <f t="shared" si="8"/>
        <v>7909</v>
      </c>
      <c r="AK36" s="1"/>
    </row>
    <row r="37" spans="1:37" x14ac:dyDescent="0.25">
      <c r="A37" s="9">
        <f>+A36+1</f>
        <v>25</v>
      </c>
      <c r="B37" s="10">
        <v>40333.050000000003</v>
      </c>
      <c r="C37" s="10">
        <f t="shared" si="4"/>
        <v>3361.09</v>
      </c>
      <c r="D37" s="10">
        <f t="shared" si="0"/>
        <v>4347.91</v>
      </c>
      <c r="E37" s="10">
        <f t="shared" si="0"/>
        <v>4434.96</v>
      </c>
      <c r="F37" s="10">
        <f t="shared" si="0"/>
        <v>4523.6899999999996</v>
      </c>
      <c r="G37" s="19">
        <f t="shared" si="0"/>
        <v>4614.1000000000004</v>
      </c>
      <c r="H37" s="10">
        <f t="shared" si="0"/>
        <v>4706.2</v>
      </c>
      <c r="I37" s="1"/>
      <c r="J37" s="37">
        <f>+J36+1</f>
        <v>25</v>
      </c>
      <c r="K37" s="53">
        <v>43880</v>
      </c>
      <c r="L37" s="10">
        <f t="shared" si="5"/>
        <v>3656.6666666666665</v>
      </c>
      <c r="M37" s="53">
        <f t="shared" si="6"/>
        <v>43454.27</v>
      </c>
      <c r="N37" s="73">
        <f t="shared" si="7"/>
        <v>5222.45</v>
      </c>
      <c r="O37" s="10">
        <f t="shared" si="7"/>
        <v>5327.03</v>
      </c>
      <c r="P37" s="10">
        <f t="shared" si="7"/>
        <v>5433.44</v>
      </c>
      <c r="Q37" s="10">
        <f t="shared" si="7"/>
        <v>5542.41</v>
      </c>
      <c r="R37" s="10">
        <f t="shared" si="7"/>
        <v>5653.21</v>
      </c>
      <c r="S37" s="10">
        <f t="shared" si="7"/>
        <v>5766.2</v>
      </c>
      <c r="T37" s="10">
        <f t="shared" si="7"/>
        <v>5881.38</v>
      </c>
      <c r="U37" s="10">
        <f t="shared" si="7"/>
        <v>5999.13</v>
      </c>
      <c r="V37" s="10">
        <f t="shared" si="7"/>
        <v>6119.07</v>
      </c>
      <c r="W37" s="10">
        <f t="shared" si="7"/>
        <v>6241.56</v>
      </c>
      <c r="X37" s="10">
        <f t="shared" si="7"/>
        <v>6366.26</v>
      </c>
      <c r="Y37" s="10">
        <f t="shared" si="7"/>
        <v>6493.51</v>
      </c>
      <c r="Z37" s="10">
        <f t="shared" si="7"/>
        <v>6623.69</v>
      </c>
      <c r="AA37" s="10">
        <f t="shared" si="7"/>
        <v>6756.06</v>
      </c>
      <c r="AB37" s="10">
        <f t="shared" si="7"/>
        <v>6890.99</v>
      </c>
      <c r="AC37" s="10">
        <f t="shared" si="10"/>
        <v>7028.84</v>
      </c>
      <c r="AD37" s="10">
        <f t="shared" si="10"/>
        <v>7169.63</v>
      </c>
      <c r="AE37" s="10">
        <f t="shared" si="10"/>
        <v>7312.97</v>
      </c>
      <c r="AF37" s="10">
        <f t="shared" si="10"/>
        <v>7459.23</v>
      </c>
      <c r="AG37" s="10">
        <f t="shared" si="10"/>
        <v>7608.43</v>
      </c>
      <c r="AH37" s="10">
        <f t="shared" si="10"/>
        <v>7760.54</v>
      </c>
      <c r="AI37" s="10">
        <f t="shared" si="10"/>
        <v>7915.59</v>
      </c>
      <c r="AJ37" s="27">
        <f t="shared" si="8"/>
        <v>7995.59</v>
      </c>
      <c r="AK37" s="1"/>
    </row>
    <row r="38" spans="1:37" ht="13.8" thickBot="1" x14ac:dyDescent="0.3">
      <c r="A38" s="4">
        <v>26</v>
      </c>
      <c r="B38" s="5">
        <v>40334.050000000003</v>
      </c>
      <c r="C38" s="5">
        <v>3361.09</v>
      </c>
      <c r="D38" s="5">
        <f t="shared" si="0"/>
        <v>4347.91</v>
      </c>
      <c r="E38" s="5">
        <f t="shared" si="0"/>
        <v>4434.96</v>
      </c>
      <c r="F38" s="5">
        <f t="shared" si="0"/>
        <v>4523.6899999999996</v>
      </c>
      <c r="G38" s="57">
        <f t="shared" si="0"/>
        <v>4614.1000000000004</v>
      </c>
      <c r="H38" s="5">
        <f t="shared" si="0"/>
        <v>4706.2</v>
      </c>
      <c r="I38" s="1"/>
      <c r="J38" s="41">
        <v>26</v>
      </c>
      <c r="K38" s="54">
        <v>44360</v>
      </c>
      <c r="L38" s="28">
        <f t="shared" si="5"/>
        <v>3696.6666666666665</v>
      </c>
      <c r="M38" s="54">
        <f t="shared" si="6"/>
        <v>43924.86</v>
      </c>
      <c r="N38" s="74">
        <f t="shared" si="7"/>
        <v>5279.58</v>
      </c>
      <c r="O38" s="28">
        <f t="shared" si="7"/>
        <v>5385.3</v>
      </c>
      <c r="P38" s="28">
        <f t="shared" si="7"/>
        <v>5492.88</v>
      </c>
      <c r="Q38" s="28">
        <f t="shared" si="7"/>
        <v>5603.04</v>
      </c>
      <c r="R38" s="28">
        <f t="shared" si="7"/>
        <v>5715.05</v>
      </c>
      <c r="S38" s="28">
        <f t="shared" si="7"/>
        <v>5829.27</v>
      </c>
      <c r="T38" s="28">
        <f t="shared" si="7"/>
        <v>5945.72</v>
      </c>
      <c r="U38" s="28">
        <f t="shared" si="7"/>
        <v>6064.75</v>
      </c>
      <c r="V38" s="28">
        <f t="shared" si="7"/>
        <v>6186</v>
      </c>
      <c r="W38" s="28">
        <f t="shared" si="7"/>
        <v>6309.84</v>
      </c>
      <c r="X38" s="28">
        <f t="shared" si="7"/>
        <v>6435.9</v>
      </c>
      <c r="Y38" s="28">
        <f t="shared" si="7"/>
        <v>6564.54</v>
      </c>
      <c r="Z38" s="28">
        <f t="shared" si="7"/>
        <v>6696.14</v>
      </c>
      <c r="AA38" s="28">
        <f t="shared" si="7"/>
        <v>6829.96</v>
      </c>
      <c r="AB38" s="28">
        <f t="shared" si="7"/>
        <v>6966.37</v>
      </c>
      <c r="AC38" s="28">
        <f t="shared" si="10"/>
        <v>7105.73</v>
      </c>
      <c r="AD38" s="28">
        <f t="shared" si="10"/>
        <v>7248.05</v>
      </c>
      <c r="AE38" s="28">
        <f t="shared" si="10"/>
        <v>7392.96</v>
      </c>
      <c r="AF38" s="28">
        <f t="shared" si="10"/>
        <v>7540.83</v>
      </c>
      <c r="AG38" s="28">
        <f t="shared" si="10"/>
        <v>7691.65</v>
      </c>
      <c r="AH38" s="28">
        <f>ROUND($L38*AH$10/$L$10,2)</f>
        <v>7845.44</v>
      </c>
      <c r="AI38" s="28">
        <f>ROUND($L38*AI$10/$L$10,2)</f>
        <v>8002.17</v>
      </c>
      <c r="AJ38" s="29">
        <f t="shared" si="8"/>
        <v>8082.17</v>
      </c>
      <c r="AK38" s="1"/>
    </row>
    <row r="40" spans="1:37" x14ac:dyDescent="0.25">
      <c r="J40" s="48" t="s">
        <v>18</v>
      </c>
      <c r="P40" s="1"/>
    </row>
    <row r="41" spans="1:37" x14ac:dyDescent="0.25">
      <c r="B41"/>
      <c r="C41"/>
      <c r="D41"/>
      <c r="E41"/>
      <c r="F41"/>
      <c r="G41"/>
      <c r="K41"/>
      <c r="L41"/>
      <c r="M41"/>
    </row>
  </sheetData>
  <phoneticPr fontId="3" type="noConversion"/>
  <pageMargins left="0.75" right="0.75" top="1" bottom="1" header="0.5" footer="0.5"/>
  <pageSetup paperSize="9" scale="95" orientation="landscape" r:id="rId1"/>
  <headerFooter alignWithMargins="0">
    <oddFooter>&amp;L&amp;F&amp;C&amp;A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AL39"/>
  <sheetViews>
    <sheetView topLeftCell="K1" zoomScaleNormal="100" workbookViewId="0">
      <selection activeCell="K1" sqref="K1"/>
    </sheetView>
  </sheetViews>
  <sheetFormatPr defaultRowHeight="13.2" x14ac:dyDescent="0.25"/>
  <cols>
    <col min="1" max="1" width="5.6640625" hidden="1" customWidth="1"/>
    <col min="2" max="7" width="12.6640625" style="1" hidden="1" customWidth="1"/>
    <col min="8" max="9" width="12.6640625" hidden="1" customWidth="1"/>
    <col min="10" max="10" width="3.6640625" hidden="1" customWidth="1"/>
    <col min="11" max="11" width="12.6640625" customWidth="1"/>
    <col min="12" max="12" width="12.6640625" style="1" customWidth="1"/>
    <col min="13" max="13" width="12.6640625" style="1" hidden="1" customWidth="1"/>
    <col min="14" max="14" width="12.6640625" style="1" customWidth="1"/>
    <col min="15" max="32" width="12.6640625" hidden="1" customWidth="1"/>
    <col min="33" max="37" width="12.6640625" customWidth="1"/>
  </cols>
  <sheetData>
    <row r="3" spans="1:38" x14ac:dyDescent="0.25">
      <c r="B3" s="1" t="s">
        <v>0</v>
      </c>
      <c r="K3" s="56" t="s">
        <v>16</v>
      </c>
    </row>
    <row r="4" spans="1:38" x14ac:dyDescent="0.25">
      <c r="D4" t="s">
        <v>2</v>
      </c>
      <c r="E4"/>
      <c r="F4"/>
      <c r="G4"/>
      <c r="K4" s="71">
        <f>'A23'!J4</f>
        <v>46204</v>
      </c>
    </row>
    <row r="5" spans="1:38" ht="13.8" thickBot="1" x14ac:dyDescent="0.3"/>
    <row r="6" spans="1:38" x14ac:dyDescent="0.25">
      <c r="A6" s="2" t="s">
        <v>3</v>
      </c>
      <c r="B6" s="3" t="s">
        <v>4</v>
      </c>
      <c r="C6" s="3" t="s">
        <v>5</v>
      </c>
      <c r="D6" s="3" t="s">
        <v>6</v>
      </c>
      <c r="E6" s="3">
        <v>111.64</v>
      </c>
      <c r="F6" s="3">
        <v>113.87</v>
      </c>
      <c r="G6" s="3">
        <v>116.15</v>
      </c>
      <c r="H6" s="2">
        <v>104.14</v>
      </c>
      <c r="I6" s="2">
        <v>106.22</v>
      </c>
      <c r="K6" s="36"/>
      <c r="L6" s="49" t="s">
        <v>4</v>
      </c>
      <c r="M6" s="26" t="s">
        <v>5</v>
      </c>
      <c r="N6" s="49" t="s">
        <v>21</v>
      </c>
      <c r="O6" s="34">
        <v>106.22</v>
      </c>
      <c r="P6" s="34">
        <v>108.34</v>
      </c>
      <c r="Q6" s="34">
        <v>110.51</v>
      </c>
      <c r="R6" s="34">
        <v>112.72</v>
      </c>
      <c r="S6" s="34">
        <v>114.97</v>
      </c>
      <c r="T6" s="34">
        <v>117.27</v>
      </c>
      <c r="U6" s="34">
        <v>119.62</v>
      </c>
      <c r="V6" s="34">
        <v>101.02</v>
      </c>
      <c r="W6" s="34">
        <v>103.04</v>
      </c>
      <c r="X6" s="34">
        <v>105.1</v>
      </c>
      <c r="Y6" s="34">
        <v>107.2</v>
      </c>
      <c r="Z6" s="34">
        <v>109.34</v>
      </c>
      <c r="AA6" s="34">
        <v>111.53</v>
      </c>
      <c r="AB6" s="34">
        <f>'A23'!AA6</f>
        <v>113.76</v>
      </c>
      <c r="AC6" s="34">
        <f>'A23'!AB6</f>
        <v>116.04</v>
      </c>
      <c r="AD6" s="34">
        <f>'A23'!AC6</f>
        <v>118.36</v>
      </c>
      <c r="AE6" s="34">
        <f>'A23'!AD6</f>
        <v>120.73</v>
      </c>
      <c r="AF6" s="34">
        <f>'A23'!AE6</f>
        <v>123.14</v>
      </c>
      <c r="AG6" s="34">
        <f>'A23'!AF6</f>
        <v>125.6</v>
      </c>
      <c r="AH6" s="34">
        <f>'A23'!AG6</f>
        <v>128.11000000000001</v>
      </c>
      <c r="AI6" s="34">
        <f>'A23'!AH6</f>
        <v>130.66999999999999</v>
      </c>
      <c r="AJ6" s="34">
        <f>'A23'!AI6</f>
        <v>133.28</v>
      </c>
      <c r="AK6" s="61">
        <f>'A23'!AJ6</f>
        <v>100.28</v>
      </c>
    </row>
    <row r="7" spans="1:38" x14ac:dyDescent="0.25">
      <c r="A7" s="4"/>
      <c r="B7" s="5"/>
      <c r="C7" s="5" t="s">
        <v>7</v>
      </c>
      <c r="D7" s="5" t="s">
        <v>8</v>
      </c>
      <c r="E7" s="5"/>
      <c r="F7" s="5"/>
      <c r="G7" s="5"/>
      <c r="H7" s="4"/>
      <c r="I7" s="4"/>
      <c r="J7" s="30"/>
      <c r="K7" s="37"/>
      <c r="L7" s="53" t="s">
        <v>9</v>
      </c>
      <c r="M7" s="21" t="s">
        <v>7</v>
      </c>
      <c r="N7" s="53" t="s">
        <v>22</v>
      </c>
      <c r="O7" s="3" t="s">
        <v>6</v>
      </c>
      <c r="P7" s="3" t="s">
        <v>6</v>
      </c>
      <c r="Q7" s="3" t="s">
        <v>6</v>
      </c>
      <c r="R7" s="3" t="s">
        <v>6</v>
      </c>
      <c r="S7" s="3" t="s">
        <v>6</v>
      </c>
      <c r="T7" s="3" t="s">
        <v>6</v>
      </c>
      <c r="U7" s="3" t="s">
        <v>6</v>
      </c>
      <c r="V7" s="3" t="s">
        <v>6</v>
      </c>
      <c r="W7" s="3" t="s">
        <v>6</v>
      </c>
      <c r="X7" s="3" t="s">
        <v>6</v>
      </c>
      <c r="Y7" s="3" t="s">
        <v>6</v>
      </c>
      <c r="Z7" s="3" t="s">
        <v>6</v>
      </c>
      <c r="AA7" s="3" t="s">
        <v>6</v>
      </c>
      <c r="AB7" s="3" t="s">
        <v>6</v>
      </c>
      <c r="AC7" s="3" t="s">
        <v>6</v>
      </c>
      <c r="AD7" s="3" t="s">
        <v>6</v>
      </c>
      <c r="AE7" s="3" t="s">
        <v>6</v>
      </c>
      <c r="AF7" s="3" t="s">
        <v>6</v>
      </c>
      <c r="AG7" s="3" t="s">
        <v>6</v>
      </c>
      <c r="AH7" s="3" t="s">
        <v>6</v>
      </c>
      <c r="AI7" s="3" t="s">
        <v>6</v>
      </c>
      <c r="AJ7" s="3" t="s">
        <v>6</v>
      </c>
      <c r="AK7" s="62" t="s">
        <v>6</v>
      </c>
    </row>
    <row r="8" spans="1:38" x14ac:dyDescent="0.25">
      <c r="A8" s="6"/>
      <c r="B8" s="10"/>
      <c r="C8" s="10"/>
      <c r="D8" s="10"/>
      <c r="E8" s="10"/>
      <c r="F8" s="10"/>
      <c r="G8" s="10"/>
      <c r="H8" s="9"/>
      <c r="I8" s="9"/>
      <c r="K8" s="37"/>
      <c r="L8" s="50"/>
      <c r="M8" s="19"/>
      <c r="N8" s="78" t="s">
        <v>23</v>
      </c>
      <c r="O8" s="5" t="s">
        <v>14</v>
      </c>
      <c r="P8" s="5" t="s">
        <v>8</v>
      </c>
      <c r="Q8" s="5" t="s">
        <v>8</v>
      </c>
      <c r="R8" s="5" t="s">
        <v>8</v>
      </c>
      <c r="S8" s="5" t="s">
        <v>8</v>
      </c>
      <c r="T8" s="5" t="s">
        <v>8</v>
      </c>
      <c r="U8" s="5" t="s">
        <v>8</v>
      </c>
      <c r="V8" s="5" t="s">
        <v>8</v>
      </c>
      <c r="W8" s="5" t="s">
        <v>8</v>
      </c>
      <c r="X8" s="5" t="s">
        <v>8</v>
      </c>
      <c r="Y8" s="5" t="s">
        <v>8</v>
      </c>
      <c r="Z8" s="5" t="s">
        <v>8</v>
      </c>
      <c r="AA8" s="5" t="s">
        <v>8</v>
      </c>
      <c r="AB8" s="5" t="s">
        <v>8</v>
      </c>
      <c r="AC8" s="5" t="s">
        <v>8</v>
      </c>
      <c r="AD8" s="5" t="s">
        <v>8</v>
      </c>
      <c r="AE8" s="5" t="s">
        <v>8</v>
      </c>
      <c r="AF8" s="5" t="s">
        <v>8</v>
      </c>
      <c r="AG8" s="5" t="s">
        <v>8</v>
      </c>
      <c r="AH8" s="5" t="s">
        <v>8</v>
      </c>
      <c r="AI8" s="5" t="s">
        <v>8</v>
      </c>
      <c r="AJ8" s="5" t="s">
        <v>8</v>
      </c>
      <c r="AK8" s="63" t="s">
        <v>8</v>
      </c>
    </row>
    <row r="9" spans="1:38" x14ac:dyDescent="0.25">
      <c r="A9" s="6"/>
      <c r="B9" s="3" t="s">
        <v>9</v>
      </c>
      <c r="C9" s="3"/>
      <c r="D9" s="13"/>
      <c r="E9" s="14">
        <v>37803</v>
      </c>
      <c r="F9" s="14">
        <v>38292</v>
      </c>
      <c r="G9" s="14">
        <v>38565</v>
      </c>
      <c r="H9" s="16">
        <v>38991</v>
      </c>
      <c r="I9" s="16">
        <v>39448</v>
      </c>
      <c r="J9" s="31"/>
      <c r="K9" s="38"/>
      <c r="L9" s="55"/>
      <c r="M9" s="3"/>
      <c r="N9" s="55"/>
      <c r="O9" s="22">
        <v>39448</v>
      </c>
      <c r="P9" s="22">
        <v>39569</v>
      </c>
      <c r="Q9" s="22">
        <v>39692</v>
      </c>
      <c r="R9" s="22">
        <v>40422</v>
      </c>
      <c r="S9" s="22">
        <v>40664</v>
      </c>
      <c r="T9" s="22">
        <v>40940</v>
      </c>
      <c r="U9" s="22">
        <v>41244</v>
      </c>
      <c r="V9" s="22">
        <v>42522</v>
      </c>
      <c r="W9" s="22">
        <f>'A23'!V9</f>
        <v>42887</v>
      </c>
      <c r="X9" s="22">
        <f>'A23'!W9</f>
        <v>43344</v>
      </c>
      <c r="Y9" s="22">
        <f>'A23'!X9</f>
        <v>43891</v>
      </c>
      <c r="Z9" s="22">
        <f>'A23'!Y9</f>
        <v>44440</v>
      </c>
      <c r="AA9" s="22">
        <f>'A23'!Z9</f>
        <v>44562</v>
      </c>
      <c r="AB9" s="22">
        <f>'A23'!AA9</f>
        <v>44621</v>
      </c>
      <c r="AC9" s="22">
        <f>'A23'!AB9</f>
        <v>44682</v>
      </c>
      <c r="AD9" s="22">
        <f>'A23'!AC9</f>
        <v>44774</v>
      </c>
      <c r="AE9" s="22">
        <f>'A23'!AD9</f>
        <v>44866</v>
      </c>
      <c r="AF9" s="22">
        <f>'A23'!AE9</f>
        <v>44896</v>
      </c>
      <c r="AG9" s="22">
        <f>'A23'!AF9</f>
        <v>45231</v>
      </c>
      <c r="AH9" s="22">
        <f>'A23'!AG9</f>
        <v>45413</v>
      </c>
      <c r="AI9" s="22">
        <f>'A23'!AH9</f>
        <v>45689</v>
      </c>
      <c r="AJ9" s="22">
        <f>'A23'!AI9</f>
        <v>46023</v>
      </c>
      <c r="AK9" s="64">
        <f>'A23'!AJ9</f>
        <v>46204</v>
      </c>
    </row>
    <row r="10" spans="1:38" ht="13.8" thickBot="1" x14ac:dyDescent="0.3">
      <c r="A10" s="7" t="s">
        <v>3</v>
      </c>
      <c r="B10" s="8">
        <v>1</v>
      </c>
      <c r="C10" s="8">
        <v>1</v>
      </c>
      <c r="D10" s="8">
        <v>1.2936000000000001</v>
      </c>
      <c r="E10" s="15">
        <v>1.3194999999999999</v>
      </c>
      <c r="F10" s="15">
        <v>1.3459000000000001</v>
      </c>
      <c r="G10" s="15">
        <v>1.3728</v>
      </c>
      <c r="H10" s="15">
        <v>1.4002000000000001</v>
      </c>
      <c r="I10" s="15">
        <v>1.4281999999999999</v>
      </c>
      <c r="J10" s="32"/>
      <c r="K10" s="66" t="s">
        <v>15</v>
      </c>
      <c r="L10" s="67">
        <v>1</v>
      </c>
      <c r="M10" s="68">
        <v>1</v>
      </c>
      <c r="N10" s="67"/>
      <c r="O10" s="69">
        <v>1.4281999999999999</v>
      </c>
      <c r="P10" s="69">
        <v>1.4568000000000001</v>
      </c>
      <c r="Q10" s="69">
        <v>1.4859</v>
      </c>
      <c r="R10" s="69">
        <v>1.5157</v>
      </c>
      <c r="S10" s="69">
        <v>1.546</v>
      </c>
      <c r="T10" s="69">
        <v>1.5769</v>
      </c>
      <c r="U10" s="69">
        <v>1.6084000000000001</v>
      </c>
      <c r="V10" s="69">
        <v>1.6406000000000001</v>
      </c>
      <c r="W10" s="69">
        <f>'A23'!V10</f>
        <v>1.6734</v>
      </c>
      <c r="X10" s="69">
        <f>'A23'!W10</f>
        <v>1.7069000000000001</v>
      </c>
      <c r="Y10" s="69">
        <f>'A23'!X10</f>
        <v>1.7410000000000001</v>
      </c>
      <c r="Z10" s="69">
        <f>'A23'!Y10</f>
        <v>1.7758</v>
      </c>
      <c r="AA10" s="69">
        <f>'A23'!Z10</f>
        <v>1.8113999999999999</v>
      </c>
      <c r="AB10" s="69">
        <f>'A23'!AA10</f>
        <v>1.8475999999999999</v>
      </c>
      <c r="AC10" s="69">
        <f>'A23'!AB10</f>
        <v>1.8845000000000001</v>
      </c>
      <c r="AD10" s="69">
        <f>'A23'!AC10</f>
        <v>1.9221999999999999</v>
      </c>
      <c r="AE10" s="69">
        <f>'A23'!AD10</f>
        <v>1.9607000000000001</v>
      </c>
      <c r="AF10" s="69">
        <f>'A23'!AE10</f>
        <v>1.9999</v>
      </c>
      <c r="AG10" s="69">
        <f>'A23'!AF10</f>
        <v>2.0398999999999998</v>
      </c>
      <c r="AH10" s="69">
        <f>'A23'!AG10</f>
        <v>2.0807000000000002</v>
      </c>
      <c r="AI10" s="69">
        <f>'A23'!AH10</f>
        <v>2.1223000000000001</v>
      </c>
      <c r="AJ10" s="69">
        <f>'A23'!AI10</f>
        <v>2.1646999999999998</v>
      </c>
      <c r="AK10" s="65">
        <f>'A23'!AJ10</f>
        <v>2.2080000000000002</v>
      </c>
    </row>
    <row r="11" spans="1:38" ht="13.8" thickBot="1" x14ac:dyDescent="0.3">
      <c r="A11" s="9"/>
      <c r="B11" s="10"/>
      <c r="C11" s="11"/>
      <c r="D11" s="25" t="s">
        <v>1</v>
      </c>
      <c r="E11" s="18" t="str">
        <f>+D11</f>
        <v>Schaal : 13A</v>
      </c>
      <c r="F11" s="18" t="str">
        <f>+E11</f>
        <v>Schaal : 13A</v>
      </c>
      <c r="G11" s="18" t="s">
        <v>12</v>
      </c>
      <c r="H11" s="18" t="str">
        <f>+G11</f>
        <v>Schaal : A31</v>
      </c>
      <c r="I11" s="17" t="s">
        <v>12</v>
      </c>
      <c r="J11" s="33"/>
      <c r="K11" s="44"/>
      <c r="L11" s="72" t="s">
        <v>20</v>
      </c>
      <c r="M11" s="45"/>
      <c r="N11" s="81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47"/>
    </row>
    <row r="12" spans="1:38" x14ac:dyDescent="0.25">
      <c r="A12" s="12" t="s">
        <v>10</v>
      </c>
      <c r="B12" s="10">
        <v>27923.8</v>
      </c>
      <c r="C12" s="10">
        <f>ROUND(B12/12,2)</f>
        <v>2326.98</v>
      </c>
      <c r="D12" s="10">
        <f t="shared" ref="D12:I37" si="0">ROUND($C12*D$10/$C$10,2)</f>
        <v>3010.18</v>
      </c>
      <c r="E12" s="10">
        <f t="shared" si="0"/>
        <v>3070.45</v>
      </c>
      <c r="F12" s="10">
        <f>ROUND($C12*F$10/$C$10,2)</f>
        <v>3131.88</v>
      </c>
      <c r="G12" s="10">
        <f>ROUND($C12*G$10/$C$10,2)</f>
        <v>3194.48</v>
      </c>
      <c r="H12" s="10">
        <f>ROUND($C12*H$10/$C$10,2)</f>
        <v>3258.24</v>
      </c>
      <c r="I12" s="10">
        <f>ROUND($C12*I$10/$C$10,2)</f>
        <v>3323.39</v>
      </c>
      <c r="J12" s="1"/>
      <c r="K12" s="40" t="s">
        <v>10</v>
      </c>
      <c r="L12" s="53">
        <v>32380</v>
      </c>
      <c r="M12" s="10">
        <f>L12/12</f>
        <v>2698.3333333333335</v>
      </c>
      <c r="N12" s="53">
        <f>ROUND(IF(AJ12&lt;4000,L12,(L12*$AJ$10+4000*2%*12)/$AK$10),2)</f>
        <v>32179.79</v>
      </c>
      <c r="O12" s="10">
        <f t="shared" ref="O12:AA27" si="1">ROUND($M12*O$10/$M$10,2)</f>
        <v>3853.76</v>
      </c>
      <c r="P12" s="10">
        <f t="shared" si="1"/>
        <v>3930.93</v>
      </c>
      <c r="Q12" s="10">
        <f t="shared" si="1"/>
        <v>4009.45</v>
      </c>
      <c r="R12" s="10">
        <f t="shared" si="1"/>
        <v>4089.86</v>
      </c>
      <c r="S12" s="10">
        <f t="shared" si="1"/>
        <v>4171.62</v>
      </c>
      <c r="T12" s="10">
        <f t="shared" si="1"/>
        <v>4255</v>
      </c>
      <c r="U12" s="10">
        <f t="shared" si="1"/>
        <v>4340</v>
      </c>
      <c r="V12" s="10">
        <f t="shared" ref="V12:AJ27" si="2">ROUND($M12*V$10/$M$10,2)</f>
        <v>4426.8900000000003</v>
      </c>
      <c r="W12" s="10">
        <f t="shared" si="2"/>
        <v>4515.3900000000003</v>
      </c>
      <c r="X12" s="10">
        <f t="shared" si="2"/>
        <v>4605.79</v>
      </c>
      <c r="Y12" s="10">
        <f t="shared" si="2"/>
        <v>4697.8</v>
      </c>
      <c r="Z12" s="10">
        <f t="shared" si="2"/>
        <v>4791.7</v>
      </c>
      <c r="AA12" s="10">
        <f t="shared" si="2"/>
        <v>4887.76</v>
      </c>
      <c r="AB12" s="10">
        <f t="shared" si="2"/>
        <v>4985.4399999999996</v>
      </c>
      <c r="AC12" s="10">
        <f t="shared" si="2"/>
        <v>5085.01</v>
      </c>
      <c r="AD12" s="10">
        <f t="shared" si="2"/>
        <v>5186.74</v>
      </c>
      <c r="AE12" s="10">
        <f t="shared" ref="AE12:AI12" si="3">ROUND($M12*AE$10/$M$10,2)</f>
        <v>5290.62</v>
      </c>
      <c r="AF12" s="10">
        <f t="shared" si="3"/>
        <v>5396.4</v>
      </c>
      <c r="AG12" s="10">
        <f t="shared" si="3"/>
        <v>5504.33</v>
      </c>
      <c r="AH12" s="10">
        <f t="shared" si="3"/>
        <v>5614.42</v>
      </c>
      <c r="AI12" s="10">
        <f t="shared" si="3"/>
        <v>5726.67</v>
      </c>
      <c r="AJ12" s="10">
        <f>ROUND($M12*AJ$10/$M$10,2)</f>
        <v>5841.08</v>
      </c>
      <c r="AK12" s="27">
        <f>ROUND($N12/12*AK$10,2)</f>
        <v>5921.08</v>
      </c>
      <c r="AL12" s="1"/>
    </row>
    <row r="13" spans="1:38" x14ac:dyDescent="0.25">
      <c r="A13" s="9">
        <v>1</v>
      </c>
      <c r="B13" s="10">
        <v>27923.8</v>
      </c>
      <c r="C13" s="10">
        <f t="shared" ref="C13:C37" si="4">ROUND(B13/12,2)</f>
        <v>2326.98</v>
      </c>
      <c r="D13" s="10">
        <f t="shared" si="0"/>
        <v>3010.18</v>
      </c>
      <c r="E13" s="10">
        <f t="shared" si="0"/>
        <v>3070.45</v>
      </c>
      <c r="F13" s="10">
        <f t="shared" si="0"/>
        <v>3131.88</v>
      </c>
      <c r="G13" s="10">
        <f t="shared" si="0"/>
        <v>3194.48</v>
      </c>
      <c r="H13" s="10">
        <f t="shared" si="0"/>
        <v>3258.24</v>
      </c>
      <c r="I13" s="10">
        <f t="shared" si="0"/>
        <v>3323.39</v>
      </c>
      <c r="J13" s="1"/>
      <c r="K13" s="37">
        <v>1</v>
      </c>
      <c r="L13" s="53">
        <v>32900</v>
      </c>
      <c r="M13" s="10">
        <f t="shared" ref="M13:M37" si="5">L13/12</f>
        <v>2741.6666666666665</v>
      </c>
      <c r="N13" s="53">
        <f t="shared" ref="N13:N37" si="6">ROUND(IF(AJ13&lt;4000,L13,(L13*$AJ$10+4000*2%*12)/$AK$10),2)</f>
        <v>32689.599999999999</v>
      </c>
      <c r="O13" s="10">
        <f t="shared" ref="O13:AE37" si="7">ROUND($M13*O$10/$M$10,2)</f>
        <v>3915.65</v>
      </c>
      <c r="P13" s="10">
        <f t="shared" si="7"/>
        <v>3994.06</v>
      </c>
      <c r="Q13" s="10">
        <f t="shared" si="7"/>
        <v>4073.84</v>
      </c>
      <c r="R13" s="10">
        <f t="shared" si="7"/>
        <v>4155.54</v>
      </c>
      <c r="S13" s="10">
        <f t="shared" si="7"/>
        <v>4238.62</v>
      </c>
      <c r="T13" s="10">
        <f t="shared" si="7"/>
        <v>4323.33</v>
      </c>
      <c r="U13" s="10">
        <f t="shared" si="1"/>
        <v>4409.7</v>
      </c>
      <c r="V13" s="10">
        <f t="shared" si="1"/>
        <v>4497.9799999999996</v>
      </c>
      <c r="W13" s="10">
        <f t="shared" si="1"/>
        <v>4587.91</v>
      </c>
      <c r="X13" s="10">
        <f t="shared" si="1"/>
        <v>4679.75</v>
      </c>
      <c r="Y13" s="10">
        <f t="shared" si="1"/>
        <v>4773.24</v>
      </c>
      <c r="Z13" s="10">
        <f t="shared" si="1"/>
        <v>4868.6499999999996</v>
      </c>
      <c r="AA13" s="10">
        <f t="shared" si="1"/>
        <v>4966.26</v>
      </c>
      <c r="AB13" s="10">
        <f t="shared" si="2"/>
        <v>5065.5</v>
      </c>
      <c r="AC13" s="10">
        <f t="shared" si="2"/>
        <v>5166.67</v>
      </c>
      <c r="AD13" s="10">
        <f t="shared" si="2"/>
        <v>5270.03</v>
      </c>
      <c r="AE13" s="10">
        <f t="shared" si="2"/>
        <v>5375.59</v>
      </c>
      <c r="AF13" s="10">
        <f t="shared" si="2"/>
        <v>5483.06</v>
      </c>
      <c r="AG13" s="10">
        <f t="shared" si="2"/>
        <v>5592.73</v>
      </c>
      <c r="AH13" s="10">
        <f t="shared" si="2"/>
        <v>5704.59</v>
      </c>
      <c r="AI13" s="10">
        <f t="shared" si="2"/>
        <v>5818.64</v>
      </c>
      <c r="AJ13" s="10">
        <f t="shared" si="2"/>
        <v>5934.89</v>
      </c>
      <c r="AK13" s="27">
        <f t="shared" ref="AK13:AK37" si="8">ROUND($N13/12*AK$10,2)</f>
        <v>6014.89</v>
      </c>
      <c r="AL13" s="1"/>
    </row>
    <row r="14" spans="1:38" x14ac:dyDescent="0.25">
      <c r="A14" s="9">
        <v>2</v>
      </c>
      <c r="B14" s="10">
        <v>29261.53</v>
      </c>
      <c r="C14" s="10">
        <f t="shared" si="4"/>
        <v>2438.46</v>
      </c>
      <c r="D14" s="10">
        <f t="shared" si="0"/>
        <v>3154.39</v>
      </c>
      <c r="E14" s="10">
        <f t="shared" si="0"/>
        <v>3217.55</v>
      </c>
      <c r="F14" s="10">
        <f t="shared" si="0"/>
        <v>3281.92</v>
      </c>
      <c r="G14" s="10">
        <f t="shared" si="0"/>
        <v>3347.52</v>
      </c>
      <c r="H14" s="10">
        <f t="shared" si="0"/>
        <v>3414.33</v>
      </c>
      <c r="I14" s="10">
        <f t="shared" si="0"/>
        <v>3482.61</v>
      </c>
      <c r="J14" s="1"/>
      <c r="K14" s="37">
        <v>2</v>
      </c>
      <c r="L14" s="53">
        <v>33420</v>
      </c>
      <c r="M14" s="10">
        <f t="shared" si="5"/>
        <v>2785</v>
      </c>
      <c r="N14" s="53">
        <f t="shared" si="6"/>
        <v>33199.4</v>
      </c>
      <c r="O14" s="10">
        <f t="shared" si="7"/>
        <v>3977.54</v>
      </c>
      <c r="P14" s="10">
        <f t="shared" si="7"/>
        <v>4057.19</v>
      </c>
      <c r="Q14" s="10">
        <f t="shared" si="7"/>
        <v>4138.2299999999996</v>
      </c>
      <c r="R14" s="10">
        <f t="shared" si="7"/>
        <v>4221.22</v>
      </c>
      <c r="S14" s="10">
        <f t="shared" si="7"/>
        <v>4305.6099999999997</v>
      </c>
      <c r="T14" s="10">
        <f t="shared" si="7"/>
        <v>4391.67</v>
      </c>
      <c r="U14" s="10">
        <f t="shared" si="1"/>
        <v>4479.3900000000003</v>
      </c>
      <c r="V14" s="10">
        <f t="shared" si="1"/>
        <v>4569.07</v>
      </c>
      <c r="W14" s="10">
        <f t="shared" si="1"/>
        <v>4660.42</v>
      </c>
      <c r="X14" s="10">
        <f t="shared" si="1"/>
        <v>4753.72</v>
      </c>
      <c r="Y14" s="10">
        <f t="shared" si="1"/>
        <v>4848.6899999999996</v>
      </c>
      <c r="Z14" s="10">
        <f t="shared" si="1"/>
        <v>4945.6000000000004</v>
      </c>
      <c r="AA14" s="10">
        <f t="shared" si="1"/>
        <v>5044.75</v>
      </c>
      <c r="AB14" s="10">
        <f t="shared" si="2"/>
        <v>5145.57</v>
      </c>
      <c r="AC14" s="10">
        <f t="shared" si="2"/>
        <v>5248.33</v>
      </c>
      <c r="AD14" s="10">
        <f t="shared" si="2"/>
        <v>5353.33</v>
      </c>
      <c r="AE14" s="10">
        <f t="shared" si="2"/>
        <v>5460.55</v>
      </c>
      <c r="AF14" s="10">
        <f t="shared" si="2"/>
        <v>5569.72</v>
      </c>
      <c r="AG14" s="10">
        <f t="shared" si="2"/>
        <v>5681.12</v>
      </c>
      <c r="AH14" s="10">
        <f t="shared" si="2"/>
        <v>5794.75</v>
      </c>
      <c r="AI14" s="10">
        <f t="shared" si="2"/>
        <v>5910.61</v>
      </c>
      <c r="AJ14" s="10">
        <f t="shared" si="2"/>
        <v>6028.69</v>
      </c>
      <c r="AK14" s="27">
        <f t="shared" si="8"/>
        <v>6108.69</v>
      </c>
      <c r="AL14" s="1"/>
    </row>
    <row r="15" spans="1:38" x14ac:dyDescent="0.25">
      <c r="A15" s="9">
        <v>3</v>
      </c>
      <c r="B15" s="10">
        <v>29261.53</v>
      </c>
      <c r="C15" s="10">
        <f t="shared" si="4"/>
        <v>2438.46</v>
      </c>
      <c r="D15" s="10">
        <f t="shared" si="0"/>
        <v>3154.39</v>
      </c>
      <c r="E15" s="10">
        <f t="shared" si="0"/>
        <v>3217.55</v>
      </c>
      <c r="F15" s="10">
        <f t="shared" si="0"/>
        <v>3281.92</v>
      </c>
      <c r="G15" s="10">
        <f t="shared" si="0"/>
        <v>3347.52</v>
      </c>
      <c r="H15" s="10">
        <f t="shared" si="0"/>
        <v>3414.33</v>
      </c>
      <c r="I15" s="10">
        <f t="shared" si="0"/>
        <v>3482.61</v>
      </c>
      <c r="J15" s="1"/>
      <c r="K15" s="37">
        <v>3</v>
      </c>
      <c r="L15" s="53">
        <v>33940</v>
      </c>
      <c r="M15" s="10">
        <f t="shared" si="5"/>
        <v>2828.3333333333335</v>
      </c>
      <c r="N15" s="53">
        <f t="shared" si="6"/>
        <v>33709.199999999997</v>
      </c>
      <c r="O15" s="10">
        <f t="shared" si="7"/>
        <v>4039.43</v>
      </c>
      <c r="P15" s="10">
        <f t="shared" si="7"/>
        <v>4120.32</v>
      </c>
      <c r="Q15" s="10">
        <f t="shared" si="7"/>
        <v>4202.62</v>
      </c>
      <c r="R15" s="10">
        <f t="shared" si="7"/>
        <v>4286.8999999999996</v>
      </c>
      <c r="S15" s="10">
        <f t="shared" si="7"/>
        <v>4372.6000000000004</v>
      </c>
      <c r="T15" s="10">
        <f t="shared" si="7"/>
        <v>4460</v>
      </c>
      <c r="U15" s="10">
        <f t="shared" si="1"/>
        <v>4549.09</v>
      </c>
      <c r="V15" s="10">
        <f t="shared" si="1"/>
        <v>4640.16</v>
      </c>
      <c r="W15" s="10">
        <f t="shared" si="1"/>
        <v>4732.93</v>
      </c>
      <c r="X15" s="10">
        <f t="shared" si="1"/>
        <v>4827.68</v>
      </c>
      <c r="Y15" s="10">
        <f t="shared" si="1"/>
        <v>4924.13</v>
      </c>
      <c r="Z15" s="10">
        <f t="shared" si="1"/>
        <v>5022.55</v>
      </c>
      <c r="AA15" s="10">
        <f t="shared" si="1"/>
        <v>5123.24</v>
      </c>
      <c r="AB15" s="10">
        <f t="shared" si="2"/>
        <v>5225.63</v>
      </c>
      <c r="AC15" s="10">
        <f t="shared" si="2"/>
        <v>5329.99</v>
      </c>
      <c r="AD15" s="10">
        <f t="shared" si="2"/>
        <v>5436.62</v>
      </c>
      <c r="AE15" s="10">
        <f t="shared" si="2"/>
        <v>5545.51</v>
      </c>
      <c r="AF15" s="10">
        <f t="shared" si="2"/>
        <v>5656.38</v>
      </c>
      <c r="AG15" s="10">
        <f t="shared" si="2"/>
        <v>5769.52</v>
      </c>
      <c r="AH15" s="10">
        <f t="shared" si="2"/>
        <v>5884.91</v>
      </c>
      <c r="AI15" s="10">
        <f t="shared" si="2"/>
        <v>6002.57</v>
      </c>
      <c r="AJ15" s="10">
        <f t="shared" si="2"/>
        <v>6122.49</v>
      </c>
      <c r="AK15" s="27">
        <f t="shared" si="8"/>
        <v>6202.49</v>
      </c>
      <c r="AL15" s="1"/>
    </row>
    <row r="16" spans="1:38" x14ac:dyDescent="0.25">
      <c r="A16" s="9">
        <v>4</v>
      </c>
      <c r="B16" s="10">
        <v>30599.26</v>
      </c>
      <c r="C16" s="10">
        <f t="shared" si="4"/>
        <v>2549.94</v>
      </c>
      <c r="D16" s="10">
        <f t="shared" si="0"/>
        <v>3298.6</v>
      </c>
      <c r="E16" s="10">
        <f t="shared" si="0"/>
        <v>3364.65</v>
      </c>
      <c r="F16" s="10">
        <f t="shared" si="0"/>
        <v>3431.96</v>
      </c>
      <c r="G16" s="10">
        <f t="shared" si="0"/>
        <v>3500.56</v>
      </c>
      <c r="H16" s="10">
        <f t="shared" si="0"/>
        <v>3570.43</v>
      </c>
      <c r="I16" s="10">
        <f t="shared" si="0"/>
        <v>3641.82</v>
      </c>
      <c r="J16" s="1"/>
      <c r="K16" s="37">
        <v>4</v>
      </c>
      <c r="L16" s="53">
        <v>34460</v>
      </c>
      <c r="M16" s="10">
        <f t="shared" si="5"/>
        <v>2871.6666666666665</v>
      </c>
      <c r="N16" s="53">
        <f t="shared" si="6"/>
        <v>34219</v>
      </c>
      <c r="O16" s="10">
        <f t="shared" si="7"/>
        <v>4101.3100000000004</v>
      </c>
      <c r="P16" s="10">
        <f t="shared" si="7"/>
        <v>4183.4399999999996</v>
      </c>
      <c r="Q16" s="10">
        <f t="shared" si="7"/>
        <v>4267.01</v>
      </c>
      <c r="R16" s="10">
        <f t="shared" si="7"/>
        <v>4352.59</v>
      </c>
      <c r="S16" s="10">
        <f t="shared" si="7"/>
        <v>4439.6000000000004</v>
      </c>
      <c r="T16" s="10">
        <f t="shared" si="7"/>
        <v>4528.33</v>
      </c>
      <c r="U16" s="10">
        <f t="shared" si="1"/>
        <v>4618.79</v>
      </c>
      <c r="V16" s="10">
        <f t="shared" si="1"/>
        <v>4711.26</v>
      </c>
      <c r="W16" s="10">
        <f t="shared" si="1"/>
        <v>4805.45</v>
      </c>
      <c r="X16" s="10">
        <f t="shared" si="1"/>
        <v>4901.6499999999996</v>
      </c>
      <c r="Y16" s="10">
        <f t="shared" si="1"/>
        <v>4999.57</v>
      </c>
      <c r="Z16" s="10">
        <f t="shared" si="1"/>
        <v>5099.51</v>
      </c>
      <c r="AA16" s="10">
        <f t="shared" si="1"/>
        <v>5201.74</v>
      </c>
      <c r="AB16" s="10">
        <f t="shared" si="2"/>
        <v>5305.69</v>
      </c>
      <c r="AC16" s="10">
        <f t="shared" si="2"/>
        <v>5411.66</v>
      </c>
      <c r="AD16" s="10">
        <f t="shared" si="2"/>
        <v>5519.92</v>
      </c>
      <c r="AE16" s="10">
        <f t="shared" si="2"/>
        <v>5630.48</v>
      </c>
      <c r="AF16" s="10">
        <f t="shared" si="2"/>
        <v>5743.05</v>
      </c>
      <c r="AG16" s="10">
        <f t="shared" si="2"/>
        <v>5857.91</v>
      </c>
      <c r="AH16" s="10">
        <f t="shared" si="2"/>
        <v>5975.08</v>
      </c>
      <c r="AI16" s="10">
        <f t="shared" si="2"/>
        <v>6094.54</v>
      </c>
      <c r="AJ16" s="10">
        <f t="shared" si="2"/>
        <v>6216.3</v>
      </c>
      <c r="AK16" s="27">
        <f t="shared" si="8"/>
        <v>6296.3</v>
      </c>
      <c r="AL16" s="1"/>
    </row>
    <row r="17" spans="1:38" x14ac:dyDescent="0.25">
      <c r="A17" s="9">
        <v>5</v>
      </c>
      <c r="B17" s="10">
        <v>30599.26</v>
      </c>
      <c r="C17" s="10">
        <f t="shared" si="4"/>
        <v>2549.94</v>
      </c>
      <c r="D17" s="10">
        <f t="shared" si="0"/>
        <v>3298.6</v>
      </c>
      <c r="E17" s="10">
        <f t="shared" si="0"/>
        <v>3364.65</v>
      </c>
      <c r="F17" s="10">
        <f t="shared" si="0"/>
        <v>3431.96</v>
      </c>
      <c r="G17" s="10">
        <f t="shared" si="0"/>
        <v>3500.56</v>
      </c>
      <c r="H17" s="10">
        <f t="shared" si="0"/>
        <v>3570.43</v>
      </c>
      <c r="I17" s="10">
        <f t="shared" si="0"/>
        <v>3641.82</v>
      </c>
      <c r="J17" s="1"/>
      <c r="K17" s="37">
        <v>5</v>
      </c>
      <c r="L17" s="53">
        <v>34980</v>
      </c>
      <c r="M17" s="10">
        <f t="shared" si="5"/>
        <v>2915</v>
      </c>
      <c r="N17" s="53">
        <f t="shared" si="6"/>
        <v>34728.81</v>
      </c>
      <c r="O17" s="10">
        <f t="shared" si="7"/>
        <v>4163.2</v>
      </c>
      <c r="P17" s="10">
        <f t="shared" si="7"/>
        <v>4246.57</v>
      </c>
      <c r="Q17" s="10">
        <f t="shared" si="7"/>
        <v>4331.3999999999996</v>
      </c>
      <c r="R17" s="10">
        <f t="shared" si="7"/>
        <v>4418.2700000000004</v>
      </c>
      <c r="S17" s="10">
        <f t="shared" si="7"/>
        <v>4506.59</v>
      </c>
      <c r="T17" s="10">
        <f t="shared" si="7"/>
        <v>4596.66</v>
      </c>
      <c r="U17" s="10">
        <f t="shared" si="1"/>
        <v>4688.49</v>
      </c>
      <c r="V17" s="10">
        <f t="shared" si="1"/>
        <v>4782.3500000000004</v>
      </c>
      <c r="W17" s="10">
        <f t="shared" si="1"/>
        <v>4877.96</v>
      </c>
      <c r="X17" s="10">
        <f t="shared" si="1"/>
        <v>4975.6099999999997</v>
      </c>
      <c r="Y17" s="10">
        <f t="shared" si="1"/>
        <v>5075.0200000000004</v>
      </c>
      <c r="Z17" s="10">
        <f t="shared" si="1"/>
        <v>5176.46</v>
      </c>
      <c r="AA17" s="10">
        <f t="shared" si="1"/>
        <v>5280.23</v>
      </c>
      <c r="AB17" s="10">
        <f t="shared" si="2"/>
        <v>5385.75</v>
      </c>
      <c r="AC17" s="10">
        <f t="shared" si="2"/>
        <v>5493.32</v>
      </c>
      <c r="AD17" s="10">
        <f t="shared" si="2"/>
        <v>5603.21</v>
      </c>
      <c r="AE17" s="10">
        <f t="shared" si="2"/>
        <v>5715.44</v>
      </c>
      <c r="AF17" s="10">
        <f t="shared" si="2"/>
        <v>5829.71</v>
      </c>
      <c r="AG17" s="10">
        <f t="shared" si="2"/>
        <v>5946.31</v>
      </c>
      <c r="AH17" s="10">
        <f t="shared" si="2"/>
        <v>6065.24</v>
      </c>
      <c r="AI17" s="10">
        <f t="shared" si="2"/>
        <v>6186.5</v>
      </c>
      <c r="AJ17" s="10">
        <f t="shared" si="2"/>
        <v>6310.1</v>
      </c>
      <c r="AK17" s="27">
        <f t="shared" si="8"/>
        <v>6390.1</v>
      </c>
      <c r="AL17" s="1"/>
    </row>
    <row r="18" spans="1:38" x14ac:dyDescent="0.25">
      <c r="A18" s="9">
        <v>6</v>
      </c>
      <c r="B18" s="10">
        <v>31936.99</v>
      </c>
      <c r="C18" s="10">
        <f t="shared" si="4"/>
        <v>2661.42</v>
      </c>
      <c r="D18" s="10">
        <f t="shared" si="0"/>
        <v>3442.81</v>
      </c>
      <c r="E18" s="10">
        <f t="shared" si="0"/>
        <v>3511.74</v>
      </c>
      <c r="F18" s="10">
        <f t="shared" si="0"/>
        <v>3582.01</v>
      </c>
      <c r="G18" s="10">
        <f t="shared" si="0"/>
        <v>3653.6</v>
      </c>
      <c r="H18" s="10">
        <f t="shared" si="0"/>
        <v>3726.52</v>
      </c>
      <c r="I18" s="10">
        <f t="shared" si="0"/>
        <v>3801.04</v>
      </c>
      <c r="J18" s="1"/>
      <c r="K18" s="37">
        <v>6</v>
      </c>
      <c r="L18" s="53">
        <v>35500</v>
      </c>
      <c r="M18" s="10">
        <f t="shared" si="5"/>
        <v>2958.3333333333335</v>
      </c>
      <c r="N18" s="53">
        <f t="shared" si="6"/>
        <v>35238.61</v>
      </c>
      <c r="O18" s="10">
        <f t="shared" si="7"/>
        <v>4225.09</v>
      </c>
      <c r="P18" s="10">
        <f t="shared" si="7"/>
        <v>4309.7</v>
      </c>
      <c r="Q18" s="10">
        <f t="shared" si="7"/>
        <v>4395.79</v>
      </c>
      <c r="R18" s="10">
        <f t="shared" si="7"/>
        <v>4483.95</v>
      </c>
      <c r="S18" s="10">
        <f t="shared" si="7"/>
        <v>4573.58</v>
      </c>
      <c r="T18" s="10">
        <f t="shared" si="7"/>
        <v>4665</v>
      </c>
      <c r="U18" s="10">
        <f t="shared" si="1"/>
        <v>4758.18</v>
      </c>
      <c r="V18" s="10">
        <f t="shared" si="1"/>
        <v>4853.4399999999996</v>
      </c>
      <c r="W18" s="10">
        <f t="shared" si="1"/>
        <v>4950.4799999999996</v>
      </c>
      <c r="X18" s="10">
        <f t="shared" si="1"/>
        <v>5049.58</v>
      </c>
      <c r="Y18" s="10">
        <f t="shared" si="1"/>
        <v>5150.46</v>
      </c>
      <c r="Z18" s="10">
        <f t="shared" si="1"/>
        <v>5253.41</v>
      </c>
      <c r="AA18" s="10">
        <f t="shared" si="1"/>
        <v>5358.73</v>
      </c>
      <c r="AB18" s="10">
        <f t="shared" si="2"/>
        <v>5465.82</v>
      </c>
      <c r="AC18" s="10">
        <f t="shared" si="2"/>
        <v>5574.98</v>
      </c>
      <c r="AD18" s="10">
        <f t="shared" si="2"/>
        <v>5686.51</v>
      </c>
      <c r="AE18" s="10">
        <f t="shared" si="2"/>
        <v>5800.4</v>
      </c>
      <c r="AF18" s="10">
        <f t="shared" si="2"/>
        <v>5916.37</v>
      </c>
      <c r="AG18" s="10">
        <f t="shared" si="2"/>
        <v>6034.7</v>
      </c>
      <c r="AH18" s="10">
        <f t="shared" si="2"/>
        <v>6155.4</v>
      </c>
      <c r="AI18" s="10">
        <f t="shared" si="2"/>
        <v>6278.47</v>
      </c>
      <c r="AJ18" s="10">
        <f t="shared" si="2"/>
        <v>6403.9</v>
      </c>
      <c r="AK18" s="27">
        <f t="shared" si="8"/>
        <v>6483.9</v>
      </c>
      <c r="AL18" s="1"/>
    </row>
    <row r="19" spans="1:38" x14ac:dyDescent="0.25">
      <c r="A19" s="9">
        <v>7</v>
      </c>
      <c r="B19" s="10">
        <v>32686.04</v>
      </c>
      <c r="C19" s="10">
        <f t="shared" si="4"/>
        <v>2723.84</v>
      </c>
      <c r="D19" s="10">
        <f t="shared" si="0"/>
        <v>3523.56</v>
      </c>
      <c r="E19" s="10">
        <f t="shared" si="0"/>
        <v>3594.11</v>
      </c>
      <c r="F19" s="10">
        <f t="shared" si="0"/>
        <v>3666.02</v>
      </c>
      <c r="G19" s="10">
        <f t="shared" si="0"/>
        <v>3739.29</v>
      </c>
      <c r="H19" s="10">
        <f t="shared" si="0"/>
        <v>3813.92</v>
      </c>
      <c r="I19" s="10">
        <f t="shared" si="0"/>
        <v>3890.19</v>
      </c>
      <c r="J19" s="1"/>
      <c r="K19" s="37">
        <v>7</v>
      </c>
      <c r="L19" s="53">
        <v>36020</v>
      </c>
      <c r="M19" s="10">
        <f t="shared" si="5"/>
        <v>3001.6666666666665</v>
      </c>
      <c r="N19" s="53">
        <f t="shared" si="6"/>
        <v>35748.410000000003</v>
      </c>
      <c r="O19" s="10">
        <f t="shared" si="7"/>
        <v>4286.9799999999996</v>
      </c>
      <c r="P19" s="10">
        <f t="shared" si="7"/>
        <v>4372.83</v>
      </c>
      <c r="Q19" s="10">
        <f t="shared" si="7"/>
        <v>4460.18</v>
      </c>
      <c r="R19" s="10">
        <f t="shared" si="7"/>
        <v>4549.63</v>
      </c>
      <c r="S19" s="10">
        <f t="shared" si="7"/>
        <v>4640.58</v>
      </c>
      <c r="T19" s="10">
        <f t="shared" si="7"/>
        <v>4733.33</v>
      </c>
      <c r="U19" s="10">
        <f t="shared" si="1"/>
        <v>4827.88</v>
      </c>
      <c r="V19" s="10">
        <f t="shared" si="1"/>
        <v>4924.53</v>
      </c>
      <c r="W19" s="10">
        <f t="shared" si="1"/>
        <v>5022.99</v>
      </c>
      <c r="X19" s="10">
        <f t="shared" si="1"/>
        <v>5123.54</v>
      </c>
      <c r="Y19" s="10">
        <f t="shared" si="1"/>
        <v>5225.8999999999996</v>
      </c>
      <c r="Z19" s="10">
        <f t="shared" si="1"/>
        <v>5330.36</v>
      </c>
      <c r="AA19" s="10">
        <f t="shared" si="1"/>
        <v>5437.22</v>
      </c>
      <c r="AB19" s="10">
        <f t="shared" si="2"/>
        <v>5545.88</v>
      </c>
      <c r="AC19" s="10">
        <f t="shared" si="2"/>
        <v>5656.64</v>
      </c>
      <c r="AD19" s="10">
        <f t="shared" si="2"/>
        <v>5769.8</v>
      </c>
      <c r="AE19" s="10">
        <f t="shared" si="2"/>
        <v>5885.37</v>
      </c>
      <c r="AF19" s="10">
        <f t="shared" si="2"/>
        <v>6003.03</v>
      </c>
      <c r="AG19" s="10">
        <f t="shared" si="2"/>
        <v>6123.1</v>
      </c>
      <c r="AH19" s="10">
        <f t="shared" si="2"/>
        <v>6245.57</v>
      </c>
      <c r="AI19" s="10">
        <f t="shared" si="2"/>
        <v>6370.44</v>
      </c>
      <c r="AJ19" s="10">
        <f t="shared" si="2"/>
        <v>6497.71</v>
      </c>
      <c r="AK19" s="27">
        <f t="shared" si="8"/>
        <v>6577.71</v>
      </c>
      <c r="AL19" s="1"/>
    </row>
    <row r="20" spans="1:38" x14ac:dyDescent="0.25">
      <c r="A20" s="9">
        <v>8</v>
      </c>
      <c r="B20" s="10">
        <v>33274.720000000001</v>
      </c>
      <c r="C20" s="10">
        <f t="shared" si="4"/>
        <v>2772.89</v>
      </c>
      <c r="D20" s="10">
        <f t="shared" si="0"/>
        <v>3587.01</v>
      </c>
      <c r="E20" s="10">
        <f t="shared" si="0"/>
        <v>3658.83</v>
      </c>
      <c r="F20" s="10">
        <f t="shared" si="0"/>
        <v>3732.03</v>
      </c>
      <c r="G20" s="10">
        <f t="shared" si="0"/>
        <v>3806.62</v>
      </c>
      <c r="H20" s="10">
        <f t="shared" si="0"/>
        <v>3882.6</v>
      </c>
      <c r="I20" s="10">
        <f t="shared" si="0"/>
        <v>3960.24</v>
      </c>
      <c r="J20" s="1"/>
      <c r="K20" s="37">
        <v>8</v>
      </c>
      <c r="L20" s="53">
        <v>36540</v>
      </c>
      <c r="M20" s="10">
        <f t="shared" si="5"/>
        <v>3045</v>
      </c>
      <c r="N20" s="53">
        <f t="shared" si="6"/>
        <v>36258.21</v>
      </c>
      <c r="O20" s="10">
        <f t="shared" si="7"/>
        <v>4348.87</v>
      </c>
      <c r="P20" s="10">
        <f t="shared" si="7"/>
        <v>4435.96</v>
      </c>
      <c r="Q20" s="10">
        <f t="shared" si="7"/>
        <v>4524.57</v>
      </c>
      <c r="R20" s="10">
        <f t="shared" si="7"/>
        <v>4615.3100000000004</v>
      </c>
      <c r="S20" s="10">
        <f t="shared" si="7"/>
        <v>4707.57</v>
      </c>
      <c r="T20" s="10">
        <f t="shared" si="7"/>
        <v>4801.66</v>
      </c>
      <c r="U20" s="10">
        <f t="shared" si="1"/>
        <v>4897.58</v>
      </c>
      <c r="V20" s="10">
        <f t="shared" si="1"/>
        <v>4995.63</v>
      </c>
      <c r="W20" s="10">
        <f t="shared" si="1"/>
        <v>5095.5</v>
      </c>
      <c r="X20" s="10">
        <f t="shared" si="1"/>
        <v>5197.51</v>
      </c>
      <c r="Y20" s="10">
        <f t="shared" si="1"/>
        <v>5301.35</v>
      </c>
      <c r="Z20" s="10">
        <f t="shared" si="1"/>
        <v>5407.31</v>
      </c>
      <c r="AA20" s="10">
        <f t="shared" si="1"/>
        <v>5515.71</v>
      </c>
      <c r="AB20" s="10">
        <f t="shared" si="2"/>
        <v>5625.94</v>
      </c>
      <c r="AC20" s="10">
        <f t="shared" si="2"/>
        <v>5738.3</v>
      </c>
      <c r="AD20" s="10">
        <f t="shared" si="2"/>
        <v>5853.1</v>
      </c>
      <c r="AE20" s="10">
        <f t="shared" si="2"/>
        <v>5970.33</v>
      </c>
      <c r="AF20" s="10">
        <f t="shared" si="2"/>
        <v>6089.7</v>
      </c>
      <c r="AG20" s="10">
        <f t="shared" si="2"/>
        <v>6211.5</v>
      </c>
      <c r="AH20" s="10">
        <f t="shared" si="2"/>
        <v>6335.73</v>
      </c>
      <c r="AI20" s="10">
        <f t="shared" si="2"/>
        <v>6462.4</v>
      </c>
      <c r="AJ20" s="10">
        <f t="shared" si="2"/>
        <v>6591.51</v>
      </c>
      <c r="AK20" s="27">
        <f t="shared" si="8"/>
        <v>6671.51</v>
      </c>
      <c r="AL20" s="1"/>
    </row>
    <row r="21" spans="1:38" x14ac:dyDescent="0.25">
      <c r="A21" s="9">
        <v>9</v>
      </c>
      <c r="B21" s="10">
        <v>33274.720000000001</v>
      </c>
      <c r="C21" s="10">
        <f t="shared" si="4"/>
        <v>2772.89</v>
      </c>
      <c r="D21" s="10">
        <f t="shared" si="0"/>
        <v>3587.01</v>
      </c>
      <c r="E21" s="10">
        <f t="shared" si="0"/>
        <v>3658.83</v>
      </c>
      <c r="F21" s="10">
        <f t="shared" si="0"/>
        <v>3732.03</v>
      </c>
      <c r="G21" s="10">
        <f t="shared" si="0"/>
        <v>3806.62</v>
      </c>
      <c r="H21" s="10">
        <f t="shared" si="0"/>
        <v>3882.6</v>
      </c>
      <c r="I21" s="10">
        <f t="shared" si="0"/>
        <v>3960.24</v>
      </c>
      <c r="J21" s="1"/>
      <c r="K21" s="37">
        <v>9</v>
      </c>
      <c r="L21" s="53">
        <v>37060</v>
      </c>
      <c r="M21" s="10">
        <f t="shared" si="5"/>
        <v>3088.3333333333335</v>
      </c>
      <c r="N21" s="53">
        <f t="shared" si="6"/>
        <v>36768.019999999997</v>
      </c>
      <c r="O21" s="10">
        <f t="shared" si="7"/>
        <v>4410.76</v>
      </c>
      <c r="P21" s="10">
        <f t="shared" si="7"/>
        <v>4499.08</v>
      </c>
      <c r="Q21" s="10">
        <f t="shared" si="7"/>
        <v>4588.95</v>
      </c>
      <c r="R21" s="10">
        <f t="shared" si="7"/>
        <v>4680.99</v>
      </c>
      <c r="S21" s="10">
        <f t="shared" si="7"/>
        <v>4774.5600000000004</v>
      </c>
      <c r="T21" s="10">
        <f t="shared" si="7"/>
        <v>4869.99</v>
      </c>
      <c r="U21" s="10">
        <f t="shared" si="1"/>
        <v>4967.28</v>
      </c>
      <c r="V21" s="10">
        <f t="shared" si="1"/>
        <v>5066.72</v>
      </c>
      <c r="W21" s="10">
        <f t="shared" si="1"/>
        <v>5168.0200000000004</v>
      </c>
      <c r="X21" s="10">
        <f t="shared" si="1"/>
        <v>5271.48</v>
      </c>
      <c r="Y21" s="10">
        <f t="shared" si="1"/>
        <v>5376.79</v>
      </c>
      <c r="Z21" s="10">
        <f t="shared" si="1"/>
        <v>5484.26</v>
      </c>
      <c r="AA21" s="10">
        <f t="shared" si="1"/>
        <v>5594.21</v>
      </c>
      <c r="AB21" s="10">
        <f t="shared" si="2"/>
        <v>5706</v>
      </c>
      <c r="AC21" s="10">
        <f t="shared" si="2"/>
        <v>5819.96</v>
      </c>
      <c r="AD21" s="10">
        <f t="shared" si="2"/>
        <v>5936.39</v>
      </c>
      <c r="AE21" s="10">
        <f t="shared" si="2"/>
        <v>6055.3</v>
      </c>
      <c r="AF21" s="10">
        <f t="shared" si="2"/>
        <v>6176.36</v>
      </c>
      <c r="AG21" s="10">
        <f t="shared" si="2"/>
        <v>6299.89</v>
      </c>
      <c r="AH21" s="10">
        <f t="shared" si="2"/>
        <v>6425.9</v>
      </c>
      <c r="AI21" s="10">
        <f t="shared" si="2"/>
        <v>6554.37</v>
      </c>
      <c r="AJ21" s="10">
        <f t="shared" si="2"/>
        <v>6685.32</v>
      </c>
      <c r="AK21" s="27">
        <f t="shared" si="8"/>
        <v>6765.32</v>
      </c>
      <c r="AL21" s="1"/>
    </row>
    <row r="22" spans="1:38" x14ac:dyDescent="0.25">
      <c r="A22" s="9">
        <v>10</v>
      </c>
      <c r="B22" s="10">
        <v>34612.449999999997</v>
      </c>
      <c r="C22" s="10">
        <f t="shared" si="4"/>
        <v>2884.37</v>
      </c>
      <c r="D22" s="10">
        <f t="shared" si="0"/>
        <v>3731.22</v>
      </c>
      <c r="E22" s="10">
        <f t="shared" si="0"/>
        <v>3805.93</v>
      </c>
      <c r="F22" s="10">
        <f t="shared" si="0"/>
        <v>3882.07</v>
      </c>
      <c r="G22" s="10">
        <f t="shared" si="0"/>
        <v>3959.66</v>
      </c>
      <c r="H22" s="10">
        <f t="shared" si="0"/>
        <v>4038.69</v>
      </c>
      <c r="I22" s="10">
        <f t="shared" si="0"/>
        <v>4119.46</v>
      </c>
      <c r="J22" s="1"/>
      <c r="K22" s="37">
        <v>10</v>
      </c>
      <c r="L22" s="53">
        <v>37580</v>
      </c>
      <c r="M22" s="10">
        <f t="shared" si="5"/>
        <v>3131.6666666666665</v>
      </c>
      <c r="N22" s="53">
        <f t="shared" si="6"/>
        <v>37277.82</v>
      </c>
      <c r="O22" s="10">
        <f t="shared" si="7"/>
        <v>4472.6499999999996</v>
      </c>
      <c r="P22" s="10">
        <f t="shared" si="7"/>
        <v>4562.21</v>
      </c>
      <c r="Q22" s="10">
        <f t="shared" si="7"/>
        <v>4653.34</v>
      </c>
      <c r="R22" s="10">
        <f t="shared" si="7"/>
        <v>4746.67</v>
      </c>
      <c r="S22" s="10">
        <f t="shared" si="7"/>
        <v>4841.5600000000004</v>
      </c>
      <c r="T22" s="10">
        <f t="shared" si="7"/>
        <v>4938.33</v>
      </c>
      <c r="U22" s="10">
        <f t="shared" si="1"/>
        <v>5036.97</v>
      </c>
      <c r="V22" s="10">
        <f t="shared" si="1"/>
        <v>5137.8100000000004</v>
      </c>
      <c r="W22" s="10">
        <f t="shared" si="1"/>
        <v>5240.53</v>
      </c>
      <c r="X22" s="10">
        <f t="shared" si="1"/>
        <v>5345.44</v>
      </c>
      <c r="Y22" s="10">
        <f t="shared" si="1"/>
        <v>5452.23</v>
      </c>
      <c r="Z22" s="10">
        <f t="shared" si="1"/>
        <v>5561.21</v>
      </c>
      <c r="AA22" s="10">
        <f t="shared" si="1"/>
        <v>5672.7</v>
      </c>
      <c r="AB22" s="10">
        <f t="shared" si="2"/>
        <v>5786.07</v>
      </c>
      <c r="AC22" s="10">
        <f t="shared" si="2"/>
        <v>5901.63</v>
      </c>
      <c r="AD22" s="10">
        <f t="shared" si="2"/>
        <v>6019.69</v>
      </c>
      <c r="AE22" s="10">
        <f t="shared" si="2"/>
        <v>6140.26</v>
      </c>
      <c r="AF22" s="10">
        <f t="shared" si="2"/>
        <v>6263.02</v>
      </c>
      <c r="AG22" s="10">
        <f t="shared" si="2"/>
        <v>6388.29</v>
      </c>
      <c r="AH22" s="10">
        <f t="shared" si="2"/>
        <v>6516.06</v>
      </c>
      <c r="AI22" s="10">
        <f t="shared" si="2"/>
        <v>6646.34</v>
      </c>
      <c r="AJ22" s="10">
        <f t="shared" si="2"/>
        <v>6779.12</v>
      </c>
      <c r="AK22" s="27">
        <f t="shared" si="8"/>
        <v>6859.12</v>
      </c>
      <c r="AL22" s="1"/>
    </row>
    <row r="23" spans="1:38" x14ac:dyDescent="0.25">
      <c r="A23" s="9">
        <v>11</v>
      </c>
      <c r="B23" s="10">
        <v>34612.449999999997</v>
      </c>
      <c r="C23" s="10">
        <f t="shared" si="4"/>
        <v>2884.37</v>
      </c>
      <c r="D23" s="10">
        <f t="shared" si="0"/>
        <v>3731.22</v>
      </c>
      <c r="E23" s="10">
        <f t="shared" si="0"/>
        <v>3805.93</v>
      </c>
      <c r="F23" s="10">
        <f t="shared" si="0"/>
        <v>3882.07</v>
      </c>
      <c r="G23" s="10">
        <f t="shared" si="0"/>
        <v>3959.66</v>
      </c>
      <c r="H23" s="10">
        <f t="shared" si="0"/>
        <v>4038.69</v>
      </c>
      <c r="I23" s="10">
        <f t="shared" si="0"/>
        <v>4119.46</v>
      </c>
      <c r="J23" s="1"/>
      <c r="K23" s="37">
        <v>11</v>
      </c>
      <c r="L23" s="53">
        <v>38100</v>
      </c>
      <c r="M23" s="10">
        <f t="shared" si="5"/>
        <v>3175</v>
      </c>
      <c r="N23" s="53">
        <f t="shared" si="6"/>
        <v>37787.620000000003</v>
      </c>
      <c r="O23" s="10">
        <f t="shared" si="7"/>
        <v>4534.54</v>
      </c>
      <c r="P23" s="10">
        <f t="shared" si="7"/>
        <v>4625.34</v>
      </c>
      <c r="Q23" s="10">
        <f t="shared" si="7"/>
        <v>4717.7299999999996</v>
      </c>
      <c r="R23" s="10">
        <f t="shared" si="7"/>
        <v>4812.3500000000004</v>
      </c>
      <c r="S23" s="10">
        <f t="shared" si="7"/>
        <v>4908.55</v>
      </c>
      <c r="T23" s="10">
        <f t="shared" si="7"/>
        <v>5006.66</v>
      </c>
      <c r="U23" s="10">
        <f t="shared" si="1"/>
        <v>5106.67</v>
      </c>
      <c r="V23" s="10">
        <f t="shared" si="1"/>
        <v>5208.91</v>
      </c>
      <c r="W23" s="10">
        <f t="shared" si="1"/>
        <v>5313.05</v>
      </c>
      <c r="X23" s="10">
        <f t="shared" si="1"/>
        <v>5419.41</v>
      </c>
      <c r="Y23" s="10">
        <f t="shared" si="1"/>
        <v>5527.68</v>
      </c>
      <c r="Z23" s="10">
        <f t="shared" si="1"/>
        <v>5638.17</v>
      </c>
      <c r="AA23" s="10">
        <f t="shared" si="1"/>
        <v>5751.2</v>
      </c>
      <c r="AB23" s="10">
        <f t="shared" si="2"/>
        <v>5866.13</v>
      </c>
      <c r="AC23" s="10">
        <f t="shared" si="2"/>
        <v>5983.29</v>
      </c>
      <c r="AD23" s="10">
        <f t="shared" si="2"/>
        <v>6102.99</v>
      </c>
      <c r="AE23" s="10">
        <f t="shared" si="2"/>
        <v>6225.22</v>
      </c>
      <c r="AF23" s="10">
        <f t="shared" si="2"/>
        <v>6349.68</v>
      </c>
      <c r="AG23" s="10">
        <f t="shared" si="2"/>
        <v>6476.68</v>
      </c>
      <c r="AH23" s="10">
        <f t="shared" si="2"/>
        <v>6606.22</v>
      </c>
      <c r="AI23" s="10">
        <f t="shared" si="2"/>
        <v>6738.3</v>
      </c>
      <c r="AJ23" s="10">
        <f t="shared" si="2"/>
        <v>6872.92</v>
      </c>
      <c r="AK23" s="27">
        <f t="shared" si="8"/>
        <v>6952.92</v>
      </c>
      <c r="AL23" s="1"/>
    </row>
    <row r="24" spans="1:38" x14ac:dyDescent="0.25">
      <c r="A24" s="9">
        <v>12</v>
      </c>
      <c r="B24" s="10">
        <v>35950.18</v>
      </c>
      <c r="C24" s="10">
        <f t="shared" si="4"/>
        <v>2995.85</v>
      </c>
      <c r="D24" s="10">
        <f t="shared" si="0"/>
        <v>3875.43</v>
      </c>
      <c r="E24" s="10">
        <f t="shared" si="0"/>
        <v>3953.02</v>
      </c>
      <c r="F24" s="10">
        <f t="shared" si="0"/>
        <v>4032.11</v>
      </c>
      <c r="G24" s="10">
        <f t="shared" si="0"/>
        <v>4112.7</v>
      </c>
      <c r="H24" s="10">
        <f t="shared" si="0"/>
        <v>4194.79</v>
      </c>
      <c r="I24" s="10">
        <f t="shared" si="0"/>
        <v>4278.67</v>
      </c>
      <c r="J24" s="1"/>
      <c r="K24" s="37">
        <v>12</v>
      </c>
      <c r="L24" s="53">
        <v>38620</v>
      </c>
      <c r="M24" s="10">
        <f t="shared" si="5"/>
        <v>3218.3333333333335</v>
      </c>
      <c r="N24" s="53">
        <f t="shared" si="6"/>
        <v>38297.42</v>
      </c>
      <c r="O24" s="10">
        <f t="shared" si="7"/>
        <v>4596.42</v>
      </c>
      <c r="P24" s="10">
        <f t="shared" si="7"/>
        <v>4688.47</v>
      </c>
      <c r="Q24" s="10">
        <f t="shared" si="7"/>
        <v>4782.12</v>
      </c>
      <c r="R24" s="10">
        <f t="shared" si="7"/>
        <v>4878.03</v>
      </c>
      <c r="S24" s="10">
        <f t="shared" si="7"/>
        <v>4975.54</v>
      </c>
      <c r="T24" s="10">
        <f t="shared" si="7"/>
        <v>5074.99</v>
      </c>
      <c r="U24" s="10">
        <f t="shared" si="1"/>
        <v>5176.37</v>
      </c>
      <c r="V24" s="10">
        <f t="shared" si="1"/>
        <v>5280</v>
      </c>
      <c r="W24" s="10">
        <f t="shared" si="1"/>
        <v>5385.56</v>
      </c>
      <c r="X24" s="10">
        <f t="shared" si="1"/>
        <v>5493.37</v>
      </c>
      <c r="Y24" s="10">
        <f t="shared" si="1"/>
        <v>5603.12</v>
      </c>
      <c r="Z24" s="10">
        <f t="shared" si="1"/>
        <v>5715.12</v>
      </c>
      <c r="AA24" s="10">
        <f t="shared" si="1"/>
        <v>5829.69</v>
      </c>
      <c r="AB24" s="10">
        <f t="shared" si="2"/>
        <v>5946.19</v>
      </c>
      <c r="AC24" s="10">
        <f t="shared" si="2"/>
        <v>6064.95</v>
      </c>
      <c r="AD24" s="10">
        <f t="shared" si="2"/>
        <v>6186.28</v>
      </c>
      <c r="AE24" s="10">
        <f t="shared" si="2"/>
        <v>6310.19</v>
      </c>
      <c r="AF24" s="10">
        <f t="shared" si="2"/>
        <v>6436.34</v>
      </c>
      <c r="AG24" s="10">
        <f t="shared" si="2"/>
        <v>6565.08</v>
      </c>
      <c r="AH24" s="10">
        <f t="shared" si="2"/>
        <v>6696.39</v>
      </c>
      <c r="AI24" s="10">
        <f t="shared" si="2"/>
        <v>6830.27</v>
      </c>
      <c r="AJ24" s="10">
        <f t="shared" si="2"/>
        <v>6966.73</v>
      </c>
      <c r="AK24" s="27">
        <f t="shared" si="8"/>
        <v>7046.73</v>
      </c>
      <c r="AL24" s="1"/>
    </row>
    <row r="25" spans="1:38" x14ac:dyDescent="0.25">
      <c r="A25" s="9">
        <v>13</v>
      </c>
      <c r="B25" s="10">
        <v>35950.18</v>
      </c>
      <c r="C25" s="10">
        <f t="shared" si="4"/>
        <v>2995.85</v>
      </c>
      <c r="D25" s="10">
        <f t="shared" si="0"/>
        <v>3875.43</v>
      </c>
      <c r="E25" s="10">
        <f t="shared" si="0"/>
        <v>3953.02</v>
      </c>
      <c r="F25" s="10">
        <f t="shared" si="0"/>
        <v>4032.11</v>
      </c>
      <c r="G25" s="10">
        <f t="shared" si="0"/>
        <v>4112.7</v>
      </c>
      <c r="H25" s="10">
        <f t="shared" si="0"/>
        <v>4194.79</v>
      </c>
      <c r="I25" s="10">
        <f t="shared" si="0"/>
        <v>4278.67</v>
      </c>
      <c r="J25" s="1"/>
      <c r="K25" s="37">
        <v>13</v>
      </c>
      <c r="L25" s="53">
        <v>39140</v>
      </c>
      <c r="M25" s="10">
        <f t="shared" si="5"/>
        <v>3261.6666666666665</v>
      </c>
      <c r="N25" s="53">
        <f t="shared" si="6"/>
        <v>38807.230000000003</v>
      </c>
      <c r="O25" s="10">
        <f t="shared" si="7"/>
        <v>4658.3100000000004</v>
      </c>
      <c r="P25" s="10">
        <f t="shared" si="7"/>
        <v>4751.6000000000004</v>
      </c>
      <c r="Q25" s="10">
        <f t="shared" si="7"/>
        <v>4846.51</v>
      </c>
      <c r="R25" s="10">
        <f t="shared" si="7"/>
        <v>4943.71</v>
      </c>
      <c r="S25" s="10">
        <f t="shared" si="7"/>
        <v>5042.54</v>
      </c>
      <c r="T25" s="10">
        <f t="shared" si="7"/>
        <v>5143.32</v>
      </c>
      <c r="U25" s="10">
        <f t="shared" si="1"/>
        <v>5246.06</v>
      </c>
      <c r="V25" s="10">
        <f t="shared" si="1"/>
        <v>5351.09</v>
      </c>
      <c r="W25" s="10">
        <f t="shared" si="1"/>
        <v>5458.07</v>
      </c>
      <c r="X25" s="10">
        <f t="shared" si="1"/>
        <v>5567.34</v>
      </c>
      <c r="Y25" s="10">
        <f t="shared" si="1"/>
        <v>5678.56</v>
      </c>
      <c r="Z25" s="10">
        <f t="shared" si="1"/>
        <v>5792.07</v>
      </c>
      <c r="AA25" s="10">
        <f t="shared" si="1"/>
        <v>5908.18</v>
      </c>
      <c r="AB25" s="10">
        <f t="shared" si="2"/>
        <v>6026.26</v>
      </c>
      <c r="AC25" s="10">
        <f t="shared" si="2"/>
        <v>6146.61</v>
      </c>
      <c r="AD25" s="10">
        <f t="shared" si="2"/>
        <v>6269.58</v>
      </c>
      <c r="AE25" s="10">
        <f t="shared" si="2"/>
        <v>6395.15</v>
      </c>
      <c r="AF25" s="10">
        <f t="shared" si="2"/>
        <v>6523.01</v>
      </c>
      <c r="AG25" s="10">
        <f t="shared" si="2"/>
        <v>6653.47</v>
      </c>
      <c r="AH25" s="10">
        <f t="shared" si="2"/>
        <v>6786.55</v>
      </c>
      <c r="AI25" s="10">
        <f t="shared" si="2"/>
        <v>6922.24</v>
      </c>
      <c r="AJ25" s="10">
        <f t="shared" si="2"/>
        <v>7060.53</v>
      </c>
      <c r="AK25" s="27">
        <f t="shared" si="8"/>
        <v>7140.53</v>
      </c>
      <c r="AL25" s="1"/>
    </row>
    <row r="26" spans="1:38" x14ac:dyDescent="0.25">
      <c r="A26" s="9">
        <v>14</v>
      </c>
      <c r="B26" s="10">
        <v>37287.910000000003</v>
      </c>
      <c r="C26" s="10">
        <f t="shared" si="4"/>
        <v>3107.33</v>
      </c>
      <c r="D26" s="10">
        <f t="shared" si="0"/>
        <v>4019.64</v>
      </c>
      <c r="E26" s="10">
        <f t="shared" si="0"/>
        <v>4100.12</v>
      </c>
      <c r="F26" s="10">
        <f t="shared" si="0"/>
        <v>4182.16</v>
      </c>
      <c r="G26" s="10">
        <f t="shared" si="0"/>
        <v>4265.74</v>
      </c>
      <c r="H26" s="10">
        <f t="shared" si="0"/>
        <v>4350.88</v>
      </c>
      <c r="I26" s="10">
        <f t="shared" si="0"/>
        <v>4437.8900000000003</v>
      </c>
      <c r="J26" s="1"/>
      <c r="K26" s="37">
        <v>14</v>
      </c>
      <c r="L26" s="53">
        <v>39660</v>
      </c>
      <c r="M26" s="10">
        <f t="shared" si="5"/>
        <v>3305</v>
      </c>
      <c r="N26" s="53">
        <f t="shared" si="6"/>
        <v>39317.03</v>
      </c>
      <c r="O26" s="10">
        <f t="shared" si="7"/>
        <v>4720.2</v>
      </c>
      <c r="P26" s="10">
        <f t="shared" si="7"/>
        <v>4814.72</v>
      </c>
      <c r="Q26" s="10">
        <f t="shared" si="7"/>
        <v>4910.8999999999996</v>
      </c>
      <c r="R26" s="10">
        <f t="shared" si="7"/>
        <v>5009.3900000000003</v>
      </c>
      <c r="S26" s="10">
        <f t="shared" si="7"/>
        <v>5109.53</v>
      </c>
      <c r="T26" s="10">
        <f t="shared" si="7"/>
        <v>5211.6499999999996</v>
      </c>
      <c r="U26" s="10">
        <f t="shared" si="1"/>
        <v>5315.76</v>
      </c>
      <c r="V26" s="10">
        <f t="shared" si="1"/>
        <v>5422.18</v>
      </c>
      <c r="W26" s="10">
        <f t="shared" si="1"/>
        <v>5530.59</v>
      </c>
      <c r="X26" s="10">
        <f t="shared" si="1"/>
        <v>5641.3</v>
      </c>
      <c r="Y26" s="10">
        <f t="shared" si="1"/>
        <v>5754.01</v>
      </c>
      <c r="Z26" s="10">
        <f t="shared" si="1"/>
        <v>5869.02</v>
      </c>
      <c r="AA26" s="10">
        <f t="shared" si="1"/>
        <v>5986.68</v>
      </c>
      <c r="AB26" s="10">
        <f t="shared" si="2"/>
        <v>6106.32</v>
      </c>
      <c r="AC26" s="10">
        <f t="shared" si="2"/>
        <v>6228.27</v>
      </c>
      <c r="AD26" s="10">
        <f t="shared" si="2"/>
        <v>6352.87</v>
      </c>
      <c r="AE26" s="10">
        <f t="shared" si="2"/>
        <v>6480.11</v>
      </c>
      <c r="AF26" s="10">
        <f t="shared" si="2"/>
        <v>6609.67</v>
      </c>
      <c r="AG26" s="10">
        <f t="shared" si="2"/>
        <v>6741.87</v>
      </c>
      <c r="AH26" s="10">
        <f t="shared" si="2"/>
        <v>6876.71</v>
      </c>
      <c r="AI26" s="10">
        <f t="shared" si="2"/>
        <v>7014.2</v>
      </c>
      <c r="AJ26" s="10">
        <f t="shared" si="2"/>
        <v>7154.33</v>
      </c>
      <c r="AK26" s="27">
        <f t="shared" si="8"/>
        <v>7234.33</v>
      </c>
      <c r="AL26" s="1"/>
    </row>
    <row r="27" spans="1:38" x14ac:dyDescent="0.25">
      <c r="A27" s="9">
        <v>15</v>
      </c>
      <c r="B27" s="10">
        <v>37287.910000000003</v>
      </c>
      <c r="C27" s="10">
        <f t="shared" si="4"/>
        <v>3107.33</v>
      </c>
      <c r="D27" s="10">
        <f t="shared" si="0"/>
        <v>4019.64</v>
      </c>
      <c r="E27" s="10">
        <f t="shared" si="0"/>
        <v>4100.12</v>
      </c>
      <c r="F27" s="10">
        <f t="shared" si="0"/>
        <v>4182.16</v>
      </c>
      <c r="G27" s="10">
        <f t="shared" si="0"/>
        <v>4265.74</v>
      </c>
      <c r="H27" s="10">
        <f t="shared" si="0"/>
        <v>4350.88</v>
      </c>
      <c r="I27" s="10">
        <f t="shared" si="0"/>
        <v>4437.8900000000003</v>
      </c>
      <c r="J27" s="1"/>
      <c r="K27" s="37">
        <v>15</v>
      </c>
      <c r="L27" s="53">
        <v>40180</v>
      </c>
      <c r="M27" s="10">
        <f t="shared" si="5"/>
        <v>3348.3333333333335</v>
      </c>
      <c r="N27" s="53">
        <f t="shared" si="6"/>
        <v>39826.83</v>
      </c>
      <c r="O27" s="10">
        <f t="shared" si="7"/>
        <v>4782.09</v>
      </c>
      <c r="P27" s="10">
        <f t="shared" si="7"/>
        <v>4877.8500000000004</v>
      </c>
      <c r="Q27" s="10">
        <f t="shared" si="7"/>
        <v>4975.29</v>
      </c>
      <c r="R27" s="10">
        <f t="shared" si="7"/>
        <v>5075.07</v>
      </c>
      <c r="S27" s="10">
        <f t="shared" si="7"/>
        <v>5176.5200000000004</v>
      </c>
      <c r="T27" s="10">
        <f t="shared" si="7"/>
        <v>5279.99</v>
      </c>
      <c r="U27" s="10">
        <f t="shared" si="1"/>
        <v>5385.46</v>
      </c>
      <c r="V27" s="10">
        <f t="shared" si="1"/>
        <v>5493.28</v>
      </c>
      <c r="W27" s="10">
        <f t="shared" si="1"/>
        <v>5603.1</v>
      </c>
      <c r="X27" s="10">
        <f t="shared" si="1"/>
        <v>5715.27</v>
      </c>
      <c r="Y27" s="10">
        <f t="shared" si="1"/>
        <v>5829.45</v>
      </c>
      <c r="Z27" s="10">
        <f t="shared" si="1"/>
        <v>5945.97</v>
      </c>
      <c r="AA27" s="10">
        <f t="shared" si="1"/>
        <v>6065.17</v>
      </c>
      <c r="AB27" s="10">
        <f t="shared" si="2"/>
        <v>6186.38</v>
      </c>
      <c r="AC27" s="10">
        <f t="shared" si="2"/>
        <v>6309.93</v>
      </c>
      <c r="AD27" s="10">
        <f t="shared" si="2"/>
        <v>6436.17</v>
      </c>
      <c r="AE27" s="10">
        <f t="shared" si="2"/>
        <v>6565.08</v>
      </c>
      <c r="AF27" s="10">
        <f t="shared" si="2"/>
        <v>6696.33</v>
      </c>
      <c r="AG27" s="10">
        <f t="shared" si="2"/>
        <v>6830.27</v>
      </c>
      <c r="AH27" s="10">
        <f t="shared" si="2"/>
        <v>6966.88</v>
      </c>
      <c r="AI27" s="10">
        <f t="shared" si="2"/>
        <v>7106.17</v>
      </c>
      <c r="AJ27" s="10">
        <f t="shared" si="2"/>
        <v>7248.14</v>
      </c>
      <c r="AK27" s="27">
        <f t="shared" si="8"/>
        <v>7328.14</v>
      </c>
      <c r="AL27" s="1"/>
    </row>
    <row r="28" spans="1:38" x14ac:dyDescent="0.25">
      <c r="A28" s="9">
        <v>16</v>
      </c>
      <c r="B28" s="10">
        <v>38625.64</v>
      </c>
      <c r="C28" s="10">
        <f t="shared" si="4"/>
        <v>3218.8</v>
      </c>
      <c r="D28" s="10">
        <f t="shared" si="0"/>
        <v>4163.84</v>
      </c>
      <c r="E28" s="10">
        <f t="shared" si="0"/>
        <v>4247.21</v>
      </c>
      <c r="F28" s="10">
        <f t="shared" si="0"/>
        <v>4332.18</v>
      </c>
      <c r="G28" s="10">
        <f t="shared" si="0"/>
        <v>4418.7700000000004</v>
      </c>
      <c r="H28" s="10">
        <f t="shared" si="0"/>
        <v>4506.96</v>
      </c>
      <c r="I28" s="10">
        <f t="shared" si="0"/>
        <v>4597.09</v>
      </c>
      <c r="J28" s="1"/>
      <c r="K28" s="37">
        <v>16</v>
      </c>
      <c r="L28" s="53">
        <v>40700</v>
      </c>
      <c r="M28" s="10">
        <f t="shared" si="5"/>
        <v>3391.6666666666665</v>
      </c>
      <c r="N28" s="53">
        <f t="shared" si="6"/>
        <v>40336.629999999997</v>
      </c>
      <c r="O28" s="10">
        <f t="shared" si="7"/>
        <v>4843.9799999999996</v>
      </c>
      <c r="P28" s="10">
        <f t="shared" si="7"/>
        <v>4940.9799999999996</v>
      </c>
      <c r="Q28" s="10">
        <f t="shared" si="7"/>
        <v>5039.68</v>
      </c>
      <c r="R28" s="10">
        <f t="shared" si="7"/>
        <v>5140.75</v>
      </c>
      <c r="S28" s="10">
        <f t="shared" si="7"/>
        <v>5243.52</v>
      </c>
      <c r="T28" s="10">
        <f t="shared" si="7"/>
        <v>5348.32</v>
      </c>
      <c r="U28" s="10">
        <f t="shared" si="7"/>
        <v>5455.16</v>
      </c>
      <c r="V28" s="10">
        <f t="shared" si="7"/>
        <v>5564.37</v>
      </c>
      <c r="W28" s="10">
        <f t="shared" si="7"/>
        <v>5675.62</v>
      </c>
      <c r="X28" s="10">
        <f t="shared" si="7"/>
        <v>5789.24</v>
      </c>
      <c r="Y28" s="10">
        <f t="shared" si="7"/>
        <v>5904.89</v>
      </c>
      <c r="Z28" s="10">
        <f t="shared" si="7"/>
        <v>6022.92</v>
      </c>
      <c r="AA28" s="10">
        <f t="shared" si="7"/>
        <v>6143.67</v>
      </c>
      <c r="AB28" s="10">
        <f t="shared" si="7"/>
        <v>6266.44</v>
      </c>
      <c r="AC28" s="10">
        <f t="shared" si="7"/>
        <v>6391.6</v>
      </c>
      <c r="AD28" s="10">
        <f t="shared" si="7"/>
        <v>6519.46</v>
      </c>
      <c r="AE28" s="10">
        <f t="shared" si="7"/>
        <v>6650.04</v>
      </c>
      <c r="AF28" s="10">
        <f t="shared" ref="AF28:AJ32" si="9">ROUND($M28*AF$10/$M$10,2)</f>
        <v>6782.99</v>
      </c>
      <c r="AG28" s="10">
        <f t="shared" si="9"/>
        <v>6918.66</v>
      </c>
      <c r="AH28" s="10">
        <f t="shared" si="9"/>
        <v>7057.04</v>
      </c>
      <c r="AI28" s="10">
        <f t="shared" si="9"/>
        <v>7198.13</v>
      </c>
      <c r="AJ28" s="10">
        <f t="shared" si="9"/>
        <v>7341.94</v>
      </c>
      <c r="AK28" s="27">
        <f t="shared" si="8"/>
        <v>7421.94</v>
      </c>
      <c r="AL28" s="1"/>
    </row>
    <row r="29" spans="1:38" x14ac:dyDescent="0.25">
      <c r="A29" s="9">
        <v>17</v>
      </c>
      <c r="B29" s="10">
        <v>38625.64</v>
      </c>
      <c r="C29" s="10">
        <f t="shared" si="4"/>
        <v>3218.8</v>
      </c>
      <c r="D29" s="10">
        <f t="shared" si="0"/>
        <v>4163.84</v>
      </c>
      <c r="E29" s="10">
        <f t="shared" si="0"/>
        <v>4247.21</v>
      </c>
      <c r="F29" s="10">
        <f t="shared" si="0"/>
        <v>4332.18</v>
      </c>
      <c r="G29" s="10">
        <f t="shared" si="0"/>
        <v>4418.7700000000004</v>
      </c>
      <c r="H29" s="10">
        <f t="shared" si="0"/>
        <v>4506.96</v>
      </c>
      <c r="I29" s="10">
        <f t="shared" si="0"/>
        <v>4597.09</v>
      </c>
      <c r="J29" s="1"/>
      <c r="K29" s="37">
        <v>17</v>
      </c>
      <c r="L29" s="53">
        <v>41220</v>
      </c>
      <c r="M29" s="10">
        <f t="shared" si="5"/>
        <v>3435</v>
      </c>
      <c r="N29" s="53">
        <f t="shared" si="6"/>
        <v>40846.44</v>
      </c>
      <c r="O29" s="10">
        <f t="shared" si="7"/>
        <v>4905.87</v>
      </c>
      <c r="P29" s="10">
        <f t="shared" si="7"/>
        <v>5004.1099999999997</v>
      </c>
      <c r="Q29" s="10">
        <f t="shared" si="7"/>
        <v>5104.07</v>
      </c>
      <c r="R29" s="10">
        <f t="shared" si="7"/>
        <v>5206.43</v>
      </c>
      <c r="S29" s="10">
        <f t="shared" si="7"/>
        <v>5310.51</v>
      </c>
      <c r="T29" s="10">
        <f t="shared" si="7"/>
        <v>5416.65</v>
      </c>
      <c r="U29" s="10">
        <f t="shared" si="7"/>
        <v>5524.85</v>
      </c>
      <c r="V29" s="10">
        <f t="shared" si="7"/>
        <v>5635.46</v>
      </c>
      <c r="W29" s="10">
        <f t="shared" si="7"/>
        <v>5748.13</v>
      </c>
      <c r="X29" s="10">
        <f t="shared" si="7"/>
        <v>5863.2</v>
      </c>
      <c r="Y29" s="10">
        <f t="shared" si="7"/>
        <v>5980.34</v>
      </c>
      <c r="Z29" s="10">
        <f t="shared" si="7"/>
        <v>6099.87</v>
      </c>
      <c r="AA29" s="10">
        <f t="shared" si="7"/>
        <v>6222.16</v>
      </c>
      <c r="AB29" s="10">
        <f t="shared" si="7"/>
        <v>6346.51</v>
      </c>
      <c r="AC29" s="10">
        <f t="shared" si="7"/>
        <v>6473.26</v>
      </c>
      <c r="AD29" s="10">
        <f t="shared" si="7"/>
        <v>6602.76</v>
      </c>
      <c r="AE29" s="10">
        <f t="shared" si="7"/>
        <v>6735</v>
      </c>
      <c r="AF29" s="10">
        <f t="shared" si="9"/>
        <v>6869.66</v>
      </c>
      <c r="AG29" s="10">
        <f t="shared" si="9"/>
        <v>7007.06</v>
      </c>
      <c r="AH29" s="10">
        <f t="shared" si="9"/>
        <v>7147.2</v>
      </c>
      <c r="AI29" s="10">
        <f t="shared" si="9"/>
        <v>7290.1</v>
      </c>
      <c r="AJ29" s="10">
        <f t="shared" si="9"/>
        <v>7435.74</v>
      </c>
      <c r="AK29" s="27">
        <f t="shared" si="8"/>
        <v>7515.74</v>
      </c>
      <c r="AL29" s="1"/>
    </row>
    <row r="30" spans="1:38" x14ac:dyDescent="0.25">
      <c r="A30" s="9">
        <v>18</v>
      </c>
      <c r="B30" s="10">
        <v>39963.370000000003</v>
      </c>
      <c r="C30" s="10">
        <f t="shared" si="4"/>
        <v>3330.28</v>
      </c>
      <c r="D30" s="10">
        <f t="shared" si="0"/>
        <v>4308.05</v>
      </c>
      <c r="E30" s="10">
        <f t="shared" si="0"/>
        <v>4394.3</v>
      </c>
      <c r="F30" s="10">
        <f t="shared" si="0"/>
        <v>4482.22</v>
      </c>
      <c r="G30" s="10">
        <f t="shared" si="0"/>
        <v>4571.8100000000004</v>
      </c>
      <c r="H30" s="10">
        <f t="shared" si="0"/>
        <v>4663.0600000000004</v>
      </c>
      <c r="I30" s="10">
        <f t="shared" si="0"/>
        <v>4756.3100000000004</v>
      </c>
      <c r="J30" s="1"/>
      <c r="K30" s="37">
        <v>18</v>
      </c>
      <c r="L30" s="53">
        <v>41740</v>
      </c>
      <c r="M30" s="10">
        <f t="shared" si="5"/>
        <v>3478.3333333333335</v>
      </c>
      <c r="N30" s="53">
        <f t="shared" si="6"/>
        <v>41356.239999999998</v>
      </c>
      <c r="O30" s="10">
        <f t="shared" si="7"/>
        <v>4967.76</v>
      </c>
      <c r="P30" s="10">
        <f t="shared" si="7"/>
        <v>5067.24</v>
      </c>
      <c r="Q30" s="10">
        <f t="shared" si="7"/>
        <v>5168.46</v>
      </c>
      <c r="R30" s="10">
        <f t="shared" si="7"/>
        <v>5272.11</v>
      </c>
      <c r="S30" s="10">
        <f t="shared" si="7"/>
        <v>5377.5</v>
      </c>
      <c r="T30" s="10">
        <f t="shared" si="7"/>
        <v>5484.98</v>
      </c>
      <c r="U30" s="10">
        <f t="shared" si="7"/>
        <v>5594.55</v>
      </c>
      <c r="V30" s="10">
        <f t="shared" si="7"/>
        <v>5706.55</v>
      </c>
      <c r="W30" s="10">
        <f t="shared" si="7"/>
        <v>5820.64</v>
      </c>
      <c r="X30" s="10">
        <f t="shared" si="7"/>
        <v>5937.17</v>
      </c>
      <c r="Y30" s="10">
        <f t="shared" si="7"/>
        <v>6055.78</v>
      </c>
      <c r="Z30" s="10">
        <f t="shared" si="7"/>
        <v>6176.82</v>
      </c>
      <c r="AA30" s="10">
        <f t="shared" si="7"/>
        <v>6300.65</v>
      </c>
      <c r="AB30" s="10">
        <f t="shared" si="7"/>
        <v>6426.57</v>
      </c>
      <c r="AC30" s="10">
        <f t="shared" si="7"/>
        <v>6554.92</v>
      </c>
      <c r="AD30" s="10">
        <f t="shared" si="7"/>
        <v>6686.05</v>
      </c>
      <c r="AE30" s="10">
        <f t="shared" si="7"/>
        <v>6819.97</v>
      </c>
      <c r="AF30" s="10">
        <f t="shared" si="9"/>
        <v>6956.32</v>
      </c>
      <c r="AG30" s="10">
        <f t="shared" si="9"/>
        <v>7095.45</v>
      </c>
      <c r="AH30" s="10">
        <f t="shared" si="9"/>
        <v>7237.37</v>
      </c>
      <c r="AI30" s="10">
        <f t="shared" si="9"/>
        <v>7382.07</v>
      </c>
      <c r="AJ30" s="10">
        <f t="shared" si="9"/>
        <v>7529.55</v>
      </c>
      <c r="AK30" s="27">
        <f t="shared" si="8"/>
        <v>7609.55</v>
      </c>
      <c r="AL30" s="1"/>
    </row>
    <row r="31" spans="1:38" x14ac:dyDescent="0.25">
      <c r="A31" s="9">
        <v>19</v>
      </c>
      <c r="B31" s="10">
        <v>39963.370000000003</v>
      </c>
      <c r="C31" s="10">
        <f t="shared" si="4"/>
        <v>3330.28</v>
      </c>
      <c r="D31" s="10">
        <f t="shared" si="0"/>
        <v>4308.05</v>
      </c>
      <c r="E31" s="10">
        <f t="shared" si="0"/>
        <v>4394.3</v>
      </c>
      <c r="F31" s="10">
        <f t="shared" si="0"/>
        <v>4482.22</v>
      </c>
      <c r="G31" s="10">
        <f t="shared" si="0"/>
        <v>4571.8100000000004</v>
      </c>
      <c r="H31" s="10">
        <f t="shared" si="0"/>
        <v>4663.0600000000004</v>
      </c>
      <c r="I31" s="10">
        <f t="shared" si="0"/>
        <v>4756.3100000000004</v>
      </c>
      <c r="J31" s="1"/>
      <c r="K31" s="37">
        <v>19</v>
      </c>
      <c r="L31" s="53">
        <v>42260</v>
      </c>
      <c r="M31" s="10">
        <f t="shared" si="5"/>
        <v>3521.6666666666665</v>
      </c>
      <c r="N31" s="53">
        <f t="shared" si="6"/>
        <v>41866.04</v>
      </c>
      <c r="O31" s="10">
        <f t="shared" si="7"/>
        <v>5029.6400000000003</v>
      </c>
      <c r="P31" s="10">
        <f t="shared" si="7"/>
        <v>5130.3599999999997</v>
      </c>
      <c r="Q31" s="10">
        <f t="shared" si="7"/>
        <v>5232.84</v>
      </c>
      <c r="R31" s="10">
        <f t="shared" si="7"/>
        <v>5337.79</v>
      </c>
      <c r="S31" s="10">
        <f t="shared" si="7"/>
        <v>5444.5</v>
      </c>
      <c r="T31" s="10">
        <f t="shared" si="7"/>
        <v>5553.32</v>
      </c>
      <c r="U31" s="10">
        <f t="shared" si="7"/>
        <v>5664.25</v>
      </c>
      <c r="V31" s="10">
        <f t="shared" si="7"/>
        <v>5777.65</v>
      </c>
      <c r="W31" s="10">
        <f t="shared" si="7"/>
        <v>5893.16</v>
      </c>
      <c r="X31" s="10">
        <f t="shared" si="7"/>
        <v>6011.13</v>
      </c>
      <c r="Y31" s="10">
        <f t="shared" si="7"/>
        <v>6131.22</v>
      </c>
      <c r="Z31" s="10">
        <f t="shared" si="7"/>
        <v>6253.78</v>
      </c>
      <c r="AA31" s="10">
        <f t="shared" si="7"/>
        <v>6379.15</v>
      </c>
      <c r="AB31" s="10">
        <f t="shared" si="7"/>
        <v>6506.63</v>
      </c>
      <c r="AC31" s="10">
        <f t="shared" si="7"/>
        <v>6636.58</v>
      </c>
      <c r="AD31" s="10">
        <f t="shared" si="7"/>
        <v>6769.35</v>
      </c>
      <c r="AE31" s="10">
        <f t="shared" si="7"/>
        <v>6904.93</v>
      </c>
      <c r="AF31" s="10">
        <f t="shared" si="9"/>
        <v>7042.98</v>
      </c>
      <c r="AG31" s="10">
        <f t="shared" si="9"/>
        <v>7183.85</v>
      </c>
      <c r="AH31" s="10">
        <f t="shared" si="9"/>
        <v>7327.53</v>
      </c>
      <c r="AI31" s="10">
        <f t="shared" si="9"/>
        <v>7474.03</v>
      </c>
      <c r="AJ31" s="10">
        <f t="shared" si="9"/>
        <v>7623.35</v>
      </c>
      <c r="AK31" s="27">
        <f t="shared" si="8"/>
        <v>7703.35</v>
      </c>
      <c r="AL31" s="1"/>
    </row>
    <row r="32" spans="1:38" x14ac:dyDescent="0.25">
      <c r="A32" s="9">
        <v>20</v>
      </c>
      <c r="B32" s="10">
        <v>41301.1</v>
      </c>
      <c r="C32" s="10">
        <f t="shared" si="4"/>
        <v>3441.76</v>
      </c>
      <c r="D32" s="10">
        <f t="shared" si="0"/>
        <v>4452.26</v>
      </c>
      <c r="E32" s="10">
        <f t="shared" si="0"/>
        <v>4541.3999999999996</v>
      </c>
      <c r="F32" s="10">
        <f t="shared" si="0"/>
        <v>4632.26</v>
      </c>
      <c r="G32" s="10">
        <f t="shared" si="0"/>
        <v>4724.8500000000004</v>
      </c>
      <c r="H32" s="10">
        <f t="shared" si="0"/>
        <v>4819.1499999999996</v>
      </c>
      <c r="I32" s="10">
        <f t="shared" si="0"/>
        <v>4915.5200000000004</v>
      </c>
      <c r="J32" s="1"/>
      <c r="K32" s="37">
        <v>20</v>
      </c>
      <c r="L32" s="53">
        <v>42780</v>
      </c>
      <c r="M32" s="10">
        <f t="shared" si="5"/>
        <v>3565</v>
      </c>
      <c r="N32" s="53">
        <f t="shared" si="6"/>
        <v>42375.85</v>
      </c>
      <c r="O32" s="10">
        <f t="shared" si="7"/>
        <v>5091.53</v>
      </c>
      <c r="P32" s="10">
        <f t="shared" si="7"/>
        <v>5193.49</v>
      </c>
      <c r="Q32" s="10">
        <f t="shared" si="7"/>
        <v>5297.23</v>
      </c>
      <c r="R32" s="10">
        <f t="shared" si="7"/>
        <v>5403.47</v>
      </c>
      <c r="S32" s="10">
        <f t="shared" si="7"/>
        <v>5511.49</v>
      </c>
      <c r="T32" s="10">
        <f t="shared" si="7"/>
        <v>5621.65</v>
      </c>
      <c r="U32" s="10">
        <f t="shared" si="7"/>
        <v>5733.95</v>
      </c>
      <c r="V32" s="10">
        <f t="shared" si="7"/>
        <v>5848.74</v>
      </c>
      <c r="W32" s="10">
        <f t="shared" si="7"/>
        <v>5965.67</v>
      </c>
      <c r="X32" s="10">
        <f t="shared" si="7"/>
        <v>6085.1</v>
      </c>
      <c r="Y32" s="10">
        <f t="shared" si="7"/>
        <v>6206.67</v>
      </c>
      <c r="Z32" s="10">
        <f t="shared" si="7"/>
        <v>6330.73</v>
      </c>
      <c r="AA32" s="10">
        <f t="shared" si="7"/>
        <v>6457.64</v>
      </c>
      <c r="AB32" s="10">
        <f t="shared" si="7"/>
        <v>6586.69</v>
      </c>
      <c r="AC32" s="10">
        <f t="shared" si="7"/>
        <v>6718.24</v>
      </c>
      <c r="AD32" s="10">
        <f t="shared" si="7"/>
        <v>6852.64</v>
      </c>
      <c r="AE32" s="10">
        <f t="shared" si="7"/>
        <v>6989.9</v>
      </c>
      <c r="AF32" s="10">
        <f t="shared" si="9"/>
        <v>7129.64</v>
      </c>
      <c r="AG32" s="10">
        <f t="shared" si="9"/>
        <v>7272.24</v>
      </c>
      <c r="AH32" s="10">
        <f t="shared" si="9"/>
        <v>7417.7</v>
      </c>
      <c r="AI32" s="10">
        <f t="shared" si="9"/>
        <v>7566</v>
      </c>
      <c r="AJ32" s="10">
        <f t="shared" si="9"/>
        <v>7717.16</v>
      </c>
      <c r="AK32" s="27">
        <f t="shared" si="8"/>
        <v>7797.16</v>
      </c>
      <c r="AL32" s="1"/>
    </row>
    <row r="33" spans="1:38" x14ac:dyDescent="0.25">
      <c r="A33" s="9">
        <v>21</v>
      </c>
      <c r="B33" s="10">
        <v>41301.1</v>
      </c>
      <c r="C33" s="10">
        <f t="shared" si="4"/>
        <v>3441.76</v>
      </c>
      <c r="D33" s="10">
        <f t="shared" si="0"/>
        <v>4452.26</v>
      </c>
      <c r="E33" s="10">
        <f t="shared" si="0"/>
        <v>4541.3999999999996</v>
      </c>
      <c r="F33" s="10">
        <f t="shared" si="0"/>
        <v>4632.26</v>
      </c>
      <c r="G33" s="10">
        <f t="shared" si="0"/>
        <v>4724.8500000000004</v>
      </c>
      <c r="H33" s="10">
        <f t="shared" si="0"/>
        <v>4819.1499999999996</v>
      </c>
      <c r="I33" s="10">
        <f t="shared" si="0"/>
        <v>4915.5200000000004</v>
      </c>
      <c r="J33" s="1"/>
      <c r="K33" s="37">
        <v>21</v>
      </c>
      <c r="L33" s="53">
        <v>43300</v>
      </c>
      <c r="M33" s="10">
        <f t="shared" si="5"/>
        <v>3608.3333333333335</v>
      </c>
      <c r="N33" s="53">
        <f t="shared" si="6"/>
        <v>42885.65</v>
      </c>
      <c r="O33" s="10">
        <f t="shared" si="7"/>
        <v>5153.42</v>
      </c>
      <c r="P33" s="10">
        <f t="shared" si="7"/>
        <v>5256.62</v>
      </c>
      <c r="Q33" s="10">
        <f t="shared" si="7"/>
        <v>5361.62</v>
      </c>
      <c r="R33" s="10">
        <f t="shared" si="7"/>
        <v>5469.15</v>
      </c>
      <c r="S33" s="10">
        <f t="shared" si="7"/>
        <v>5578.48</v>
      </c>
      <c r="T33" s="10">
        <f t="shared" si="7"/>
        <v>5689.98</v>
      </c>
      <c r="U33" s="10">
        <f t="shared" si="7"/>
        <v>5803.64</v>
      </c>
      <c r="V33" s="10">
        <f t="shared" si="7"/>
        <v>5919.83</v>
      </c>
      <c r="W33" s="10">
        <f t="shared" si="7"/>
        <v>6038.19</v>
      </c>
      <c r="X33" s="10">
        <f t="shared" si="7"/>
        <v>6159.06</v>
      </c>
      <c r="Y33" s="10">
        <f t="shared" si="7"/>
        <v>6282.11</v>
      </c>
      <c r="Z33" s="10">
        <f t="shared" si="7"/>
        <v>6407.68</v>
      </c>
      <c r="AA33" s="10">
        <f t="shared" si="7"/>
        <v>6536.14</v>
      </c>
      <c r="AB33" s="10">
        <f t="shared" si="7"/>
        <v>6666.76</v>
      </c>
      <c r="AC33" s="10">
        <f t="shared" si="7"/>
        <v>6799.9</v>
      </c>
      <c r="AD33" s="10">
        <f t="shared" si="7"/>
        <v>6935.94</v>
      </c>
      <c r="AE33" s="10">
        <f t="shared" ref="AE33:AJ36" si="10">ROUND($M33*AE$10/$M$10,2)</f>
        <v>7074.86</v>
      </c>
      <c r="AF33" s="10">
        <f t="shared" si="10"/>
        <v>7216.31</v>
      </c>
      <c r="AG33" s="10">
        <f t="shared" si="10"/>
        <v>7360.64</v>
      </c>
      <c r="AH33" s="10">
        <f t="shared" si="10"/>
        <v>7507.86</v>
      </c>
      <c r="AI33" s="10">
        <f t="shared" si="10"/>
        <v>7657.97</v>
      </c>
      <c r="AJ33" s="10">
        <f t="shared" si="10"/>
        <v>7810.96</v>
      </c>
      <c r="AK33" s="27">
        <f t="shared" si="8"/>
        <v>7890.96</v>
      </c>
      <c r="AL33" s="1"/>
    </row>
    <row r="34" spans="1:38" x14ac:dyDescent="0.25">
      <c r="A34" s="9">
        <v>22</v>
      </c>
      <c r="B34" s="10">
        <v>42638.83</v>
      </c>
      <c r="C34" s="10">
        <f t="shared" si="4"/>
        <v>3553.24</v>
      </c>
      <c r="D34" s="10">
        <f t="shared" si="0"/>
        <v>4596.47</v>
      </c>
      <c r="E34" s="10">
        <f t="shared" si="0"/>
        <v>4688.5</v>
      </c>
      <c r="F34" s="10">
        <f t="shared" si="0"/>
        <v>4782.3100000000004</v>
      </c>
      <c r="G34" s="10">
        <f t="shared" si="0"/>
        <v>4877.8900000000003</v>
      </c>
      <c r="H34" s="10">
        <f t="shared" si="0"/>
        <v>4975.25</v>
      </c>
      <c r="I34" s="10">
        <f t="shared" si="0"/>
        <v>5074.74</v>
      </c>
      <c r="J34" s="1"/>
      <c r="K34" s="37">
        <v>22</v>
      </c>
      <c r="L34" s="53">
        <v>43820</v>
      </c>
      <c r="M34" s="10">
        <f t="shared" si="5"/>
        <v>3651.6666666666665</v>
      </c>
      <c r="N34" s="53">
        <f t="shared" si="6"/>
        <v>43395.45</v>
      </c>
      <c r="O34" s="10">
        <f t="shared" si="7"/>
        <v>5215.3100000000004</v>
      </c>
      <c r="P34" s="10">
        <f t="shared" si="7"/>
        <v>5319.75</v>
      </c>
      <c r="Q34" s="10">
        <f t="shared" si="7"/>
        <v>5426.01</v>
      </c>
      <c r="R34" s="10">
        <f t="shared" si="7"/>
        <v>5534.83</v>
      </c>
      <c r="S34" s="10">
        <f t="shared" si="7"/>
        <v>5645.48</v>
      </c>
      <c r="T34" s="10">
        <f t="shared" si="7"/>
        <v>5758.31</v>
      </c>
      <c r="U34" s="10">
        <f t="shared" si="7"/>
        <v>5873.34</v>
      </c>
      <c r="V34" s="10">
        <f t="shared" si="7"/>
        <v>5990.92</v>
      </c>
      <c r="W34" s="10">
        <f t="shared" si="7"/>
        <v>6110.7</v>
      </c>
      <c r="X34" s="10">
        <f t="shared" si="7"/>
        <v>6233.03</v>
      </c>
      <c r="Y34" s="10">
        <f t="shared" si="7"/>
        <v>6357.55</v>
      </c>
      <c r="Z34" s="10">
        <f t="shared" si="7"/>
        <v>6484.63</v>
      </c>
      <c r="AA34" s="10">
        <f t="shared" si="7"/>
        <v>6614.63</v>
      </c>
      <c r="AB34" s="10">
        <f t="shared" si="7"/>
        <v>6746.82</v>
      </c>
      <c r="AC34" s="10">
        <f t="shared" si="7"/>
        <v>6881.57</v>
      </c>
      <c r="AD34" s="10">
        <f t="shared" si="7"/>
        <v>7019.23</v>
      </c>
      <c r="AE34" s="10">
        <f t="shared" si="10"/>
        <v>7159.82</v>
      </c>
      <c r="AF34" s="10">
        <f t="shared" si="10"/>
        <v>7302.97</v>
      </c>
      <c r="AG34" s="10">
        <f t="shared" si="10"/>
        <v>7449.03</v>
      </c>
      <c r="AH34" s="10">
        <f t="shared" si="10"/>
        <v>7598.02</v>
      </c>
      <c r="AI34" s="10">
        <f t="shared" si="10"/>
        <v>7749.93</v>
      </c>
      <c r="AJ34" s="10">
        <f t="shared" si="10"/>
        <v>7904.76</v>
      </c>
      <c r="AK34" s="27">
        <f t="shared" si="8"/>
        <v>7984.76</v>
      </c>
      <c r="AL34" s="1"/>
    </row>
    <row r="35" spans="1:38" x14ac:dyDescent="0.25">
      <c r="A35" s="9">
        <v>23</v>
      </c>
      <c r="B35" s="10">
        <f>+B34</f>
        <v>42638.83</v>
      </c>
      <c r="C35" s="10">
        <f t="shared" si="4"/>
        <v>3553.24</v>
      </c>
      <c r="D35" s="10">
        <f t="shared" si="0"/>
        <v>4596.47</v>
      </c>
      <c r="E35" s="10">
        <f t="shared" si="0"/>
        <v>4688.5</v>
      </c>
      <c r="F35" s="10">
        <f t="shared" si="0"/>
        <v>4782.3100000000004</v>
      </c>
      <c r="G35" s="10">
        <f t="shared" si="0"/>
        <v>4877.8900000000003</v>
      </c>
      <c r="H35" s="10">
        <f t="shared" si="0"/>
        <v>4975.25</v>
      </c>
      <c r="I35" s="10">
        <f t="shared" si="0"/>
        <v>5074.74</v>
      </c>
      <c r="J35" s="1"/>
      <c r="K35" s="37">
        <v>23</v>
      </c>
      <c r="L35" s="53">
        <v>44340</v>
      </c>
      <c r="M35" s="10">
        <f t="shared" si="5"/>
        <v>3695</v>
      </c>
      <c r="N35" s="53">
        <f t="shared" si="6"/>
        <v>43905.25</v>
      </c>
      <c r="O35" s="10">
        <f t="shared" si="7"/>
        <v>5277.2</v>
      </c>
      <c r="P35" s="10">
        <f t="shared" si="7"/>
        <v>5382.88</v>
      </c>
      <c r="Q35" s="10">
        <f t="shared" si="7"/>
        <v>5490.4</v>
      </c>
      <c r="R35" s="10">
        <f t="shared" si="7"/>
        <v>5600.51</v>
      </c>
      <c r="S35" s="10">
        <f t="shared" si="7"/>
        <v>5712.47</v>
      </c>
      <c r="T35" s="10">
        <f t="shared" si="7"/>
        <v>5826.65</v>
      </c>
      <c r="U35" s="10">
        <f t="shared" si="7"/>
        <v>5943.04</v>
      </c>
      <c r="V35" s="10">
        <f t="shared" si="7"/>
        <v>6062.02</v>
      </c>
      <c r="W35" s="10">
        <f t="shared" si="7"/>
        <v>6183.21</v>
      </c>
      <c r="X35" s="10">
        <f t="shared" si="7"/>
        <v>6307</v>
      </c>
      <c r="Y35" s="10">
        <f t="shared" si="7"/>
        <v>6433</v>
      </c>
      <c r="Z35" s="10">
        <f t="shared" si="7"/>
        <v>6561.58</v>
      </c>
      <c r="AA35" s="10">
        <f t="shared" si="7"/>
        <v>6693.12</v>
      </c>
      <c r="AB35" s="10">
        <f t="shared" si="7"/>
        <v>6826.88</v>
      </c>
      <c r="AC35" s="10">
        <f t="shared" si="7"/>
        <v>6963.23</v>
      </c>
      <c r="AD35" s="10">
        <f t="shared" si="7"/>
        <v>7102.53</v>
      </c>
      <c r="AE35" s="10">
        <f t="shared" si="10"/>
        <v>7244.79</v>
      </c>
      <c r="AF35" s="10">
        <f t="shared" si="10"/>
        <v>7389.63</v>
      </c>
      <c r="AG35" s="10">
        <f t="shared" si="10"/>
        <v>7537.43</v>
      </c>
      <c r="AH35" s="10">
        <f t="shared" si="10"/>
        <v>7688.19</v>
      </c>
      <c r="AI35" s="10">
        <f t="shared" si="10"/>
        <v>7841.9</v>
      </c>
      <c r="AJ35" s="10">
        <f t="shared" si="10"/>
        <v>7998.57</v>
      </c>
      <c r="AK35" s="27">
        <f t="shared" si="8"/>
        <v>8078.57</v>
      </c>
      <c r="AL35" s="1"/>
    </row>
    <row r="36" spans="1:38" x14ac:dyDescent="0.25">
      <c r="A36" s="9">
        <f>+A35+1</f>
        <v>24</v>
      </c>
      <c r="B36" s="10">
        <f>+B35</f>
        <v>42638.83</v>
      </c>
      <c r="C36" s="10">
        <f t="shared" si="4"/>
        <v>3553.24</v>
      </c>
      <c r="D36" s="10">
        <f t="shared" si="0"/>
        <v>4596.47</v>
      </c>
      <c r="E36" s="10">
        <f t="shared" si="0"/>
        <v>4688.5</v>
      </c>
      <c r="F36" s="10">
        <f t="shared" si="0"/>
        <v>4782.3100000000004</v>
      </c>
      <c r="G36" s="10">
        <f t="shared" si="0"/>
        <v>4877.8900000000003</v>
      </c>
      <c r="H36" s="10">
        <f t="shared" si="0"/>
        <v>4975.25</v>
      </c>
      <c r="I36" s="10">
        <f t="shared" si="0"/>
        <v>5074.74</v>
      </c>
      <c r="J36" s="1"/>
      <c r="K36" s="37">
        <f>+K35+1</f>
        <v>24</v>
      </c>
      <c r="L36" s="53">
        <v>44860</v>
      </c>
      <c r="M36" s="10">
        <f t="shared" si="5"/>
        <v>3738.3333333333335</v>
      </c>
      <c r="N36" s="53">
        <f t="shared" si="6"/>
        <v>44415.06</v>
      </c>
      <c r="O36" s="10">
        <f t="shared" si="7"/>
        <v>5339.09</v>
      </c>
      <c r="P36" s="10">
        <f t="shared" si="7"/>
        <v>5446</v>
      </c>
      <c r="Q36" s="10">
        <f t="shared" si="7"/>
        <v>5554.79</v>
      </c>
      <c r="R36" s="10">
        <f t="shared" si="7"/>
        <v>5666.19</v>
      </c>
      <c r="S36" s="10">
        <f t="shared" si="7"/>
        <v>5779.46</v>
      </c>
      <c r="T36" s="10">
        <f t="shared" si="7"/>
        <v>5894.98</v>
      </c>
      <c r="U36" s="10">
        <f t="shared" si="7"/>
        <v>6012.74</v>
      </c>
      <c r="V36" s="10">
        <f t="shared" si="7"/>
        <v>6133.11</v>
      </c>
      <c r="W36" s="10">
        <f t="shared" si="7"/>
        <v>6255.73</v>
      </c>
      <c r="X36" s="10">
        <f t="shared" si="7"/>
        <v>6380.96</v>
      </c>
      <c r="Y36" s="10">
        <f t="shared" si="7"/>
        <v>6508.44</v>
      </c>
      <c r="Z36" s="10">
        <f t="shared" si="7"/>
        <v>6638.53</v>
      </c>
      <c r="AA36" s="10">
        <f t="shared" si="7"/>
        <v>6771.62</v>
      </c>
      <c r="AB36" s="10">
        <f t="shared" si="7"/>
        <v>6906.94</v>
      </c>
      <c r="AC36" s="10">
        <f t="shared" si="7"/>
        <v>7044.89</v>
      </c>
      <c r="AD36" s="10">
        <f t="shared" si="7"/>
        <v>7185.82</v>
      </c>
      <c r="AE36" s="10">
        <f t="shared" si="10"/>
        <v>7329.75</v>
      </c>
      <c r="AF36" s="10">
        <f t="shared" si="10"/>
        <v>7476.29</v>
      </c>
      <c r="AG36" s="10">
        <f t="shared" si="10"/>
        <v>7625.83</v>
      </c>
      <c r="AH36" s="10">
        <f t="shared" si="10"/>
        <v>7778.35</v>
      </c>
      <c r="AI36" s="10">
        <f t="shared" si="10"/>
        <v>7933.86</v>
      </c>
      <c r="AJ36" s="10">
        <f t="shared" si="10"/>
        <v>8092.37</v>
      </c>
      <c r="AK36" s="27">
        <f t="shared" si="8"/>
        <v>8172.37</v>
      </c>
      <c r="AL36" s="1"/>
    </row>
    <row r="37" spans="1:38" ht="13.8" thickBot="1" x14ac:dyDescent="0.3">
      <c r="A37" s="4">
        <f>+A36+1</f>
        <v>25</v>
      </c>
      <c r="B37" s="5">
        <f>+B36</f>
        <v>42638.83</v>
      </c>
      <c r="C37" s="5">
        <f t="shared" si="4"/>
        <v>3553.24</v>
      </c>
      <c r="D37" s="5">
        <f t="shared" si="0"/>
        <v>4596.47</v>
      </c>
      <c r="E37" s="5">
        <f t="shared" si="0"/>
        <v>4688.5</v>
      </c>
      <c r="F37" s="5">
        <f t="shared" si="0"/>
        <v>4782.3100000000004</v>
      </c>
      <c r="G37" s="5">
        <f t="shared" si="0"/>
        <v>4877.8900000000003</v>
      </c>
      <c r="H37" s="5">
        <f t="shared" si="0"/>
        <v>4975.25</v>
      </c>
      <c r="I37" s="5">
        <f t="shared" si="0"/>
        <v>5074.74</v>
      </c>
      <c r="J37" s="1"/>
      <c r="K37" s="41">
        <f>+K36+1</f>
        <v>25</v>
      </c>
      <c r="L37" s="54">
        <v>44860</v>
      </c>
      <c r="M37" s="28">
        <f t="shared" si="5"/>
        <v>3738.3333333333335</v>
      </c>
      <c r="N37" s="54">
        <f t="shared" si="6"/>
        <v>44415.06</v>
      </c>
      <c r="O37" s="28">
        <f t="shared" si="7"/>
        <v>5339.09</v>
      </c>
      <c r="P37" s="28">
        <f t="shared" si="7"/>
        <v>5446</v>
      </c>
      <c r="Q37" s="28">
        <f t="shared" si="7"/>
        <v>5554.79</v>
      </c>
      <c r="R37" s="28">
        <f t="shared" si="7"/>
        <v>5666.19</v>
      </c>
      <c r="S37" s="28">
        <f t="shared" si="7"/>
        <v>5779.46</v>
      </c>
      <c r="T37" s="28">
        <f t="shared" si="7"/>
        <v>5894.98</v>
      </c>
      <c r="U37" s="28">
        <f t="shared" si="7"/>
        <v>6012.74</v>
      </c>
      <c r="V37" s="28">
        <f t="shared" si="7"/>
        <v>6133.11</v>
      </c>
      <c r="W37" s="28">
        <f t="shared" si="7"/>
        <v>6255.73</v>
      </c>
      <c r="X37" s="28">
        <f t="shared" si="7"/>
        <v>6380.96</v>
      </c>
      <c r="Y37" s="28">
        <f t="shared" si="7"/>
        <v>6508.44</v>
      </c>
      <c r="Z37" s="28">
        <f t="shared" si="7"/>
        <v>6638.53</v>
      </c>
      <c r="AA37" s="28">
        <f t="shared" si="7"/>
        <v>6771.62</v>
      </c>
      <c r="AB37" s="28">
        <f t="shared" si="7"/>
        <v>6906.94</v>
      </c>
      <c r="AC37" s="28">
        <f t="shared" si="7"/>
        <v>7044.89</v>
      </c>
      <c r="AD37" s="28">
        <f t="shared" si="7"/>
        <v>7185.82</v>
      </c>
      <c r="AE37" s="28">
        <f t="shared" ref="AE37:AJ37" si="11">ROUND($M37*AE$10/$M$10,2)</f>
        <v>7329.75</v>
      </c>
      <c r="AF37" s="28">
        <f t="shared" si="11"/>
        <v>7476.29</v>
      </c>
      <c r="AG37" s="28">
        <f t="shared" si="11"/>
        <v>7625.83</v>
      </c>
      <c r="AH37" s="28">
        <f t="shared" si="11"/>
        <v>7778.35</v>
      </c>
      <c r="AI37" s="28">
        <f t="shared" si="11"/>
        <v>7933.86</v>
      </c>
      <c r="AJ37" s="28">
        <f t="shared" si="11"/>
        <v>8092.37</v>
      </c>
      <c r="AK37" s="29">
        <f t="shared" si="8"/>
        <v>8172.37</v>
      </c>
      <c r="AL37" s="1"/>
    </row>
    <row r="39" spans="1:38" x14ac:dyDescent="0.25">
      <c r="K39" s="48" t="s">
        <v>17</v>
      </c>
      <c r="P39" s="23"/>
      <c r="Q39" s="23"/>
    </row>
  </sheetData>
  <phoneticPr fontId="3" type="noConversion"/>
  <pageMargins left="0.56000000000000005" right="0.34" top="1" bottom="1" header="0.5" footer="0.5"/>
  <pageSetup paperSize="9" scale="95" orientation="landscape" r:id="rId1"/>
  <headerFooter alignWithMargins="0">
    <oddFooter>&amp;L&amp;F&amp;C&amp;A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A23</vt:lpstr>
      <vt:lpstr>A31</vt:lpstr>
      <vt:lpstr>'A23'!Afdrukbereik</vt:lpstr>
      <vt:lpstr>'A31'!Afdrukbereik</vt:lpstr>
    </vt:vector>
  </TitlesOfParts>
  <Company>R.I.Z.I.V. - I.N.A.M.I.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avm2805</dc:creator>
  <cp:lastModifiedBy>Steven Delooze</cp:lastModifiedBy>
  <cp:lastPrinted>2026-01-28T13:56:18Z</cp:lastPrinted>
  <dcterms:created xsi:type="dcterms:W3CDTF">2003-05-08T07:45:21Z</dcterms:created>
  <dcterms:modified xsi:type="dcterms:W3CDTF">2026-09-22T07:44:11Z</dcterms:modified>
</cp:coreProperties>
</file>